
<file path=[Content_Types].xml><?xml version="1.0" encoding="utf-8"?>
<Types xmlns="http://schemas.openxmlformats.org/package/2006/content-types">
  <Default Extension="bin" ContentType="application/vnd.openxmlformats-officedocument.spreadsheetml.printerSettings"/>
  <Override PartName="/xl/embeddings/oleObject7.bin" ContentType="application/vnd.openxmlformats-officedocument.oleObject"/>
  <Override PartName="/xl/embeddings/oleObject8.bin" ContentType="application/vnd.openxmlformats-officedocument.oleObject"/>
  <Override PartName="/xl/embeddings/oleObject14.bin" ContentType="application/vnd.openxmlformats-officedocument.oleObject"/>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embeddings/oleObject6.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embeddings/oleObject1.bin" ContentType="application/vnd.openxmlformats-officedocument.oleObject"/>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embeddings/oleObject9.bin" ContentType="application/vnd.openxmlformats-officedocument.oleObject"/>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05" windowWidth="21075" windowHeight="10005" firstSheet="1" activeTab="1"/>
  </bookViews>
  <sheets>
    <sheet name="CB_DATA_" sheetId="5" state="veryHidden" r:id="rId1"/>
    <sheet name="Model" sheetId="6" r:id="rId2"/>
    <sheet name="BestWorstCase_Calcs" sheetId="2" r:id="rId3"/>
  </sheets>
  <definedNames>
    <definedName name="Angle_Contact" localSheetId="1">Model!$D$8</definedName>
    <definedName name="Angle_Contact">#REF!</definedName>
    <definedName name="CB_00c2a983bc4142858ffabbc6b967ffab" localSheetId="0" hidden="1">#N/A</definedName>
    <definedName name="CB_16f5fb701c7341d4b80ff2de675bbc12" localSheetId="1" hidden="1">Model!$D$8</definedName>
    <definedName name="CB_206393acbf204c76b90b3d2532574cc7" localSheetId="1" hidden="1">Model!$D$3</definedName>
    <definedName name="CB_36487e9709104563a838e0293b09d6b9" localSheetId="0" hidden="1">#N/A</definedName>
    <definedName name="CB_43404f4ea97f41ae8969517839511d22" localSheetId="1" hidden="1">Model!$D$9</definedName>
    <definedName name="CB_46168f9a52d04993be6397164d53f254" localSheetId="1" hidden="1">Model!$D$2</definedName>
    <definedName name="CB_97c20746a18549ba8783f0314221e09b" localSheetId="1" hidden="1">Model!$D$5</definedName>
    <definedName name="CB_Block_00000000000000000000000000000000" localSheetId="0" hidden="1">"'7.0.0.0"</definedName>
    <definedName name="CB_Block_00000000000000000000000000000000" localSheetId="1" hidden="1">"'7.0.0.0"</definedName>
    <definedName name="CB_Block_00000000000000000000000000000001" localSheetId="0" hidden="1">"'634178355654758287"</definedName>
    <definedName name="CB_Block_00000000000000000000000000000001" localSheetId="1" hidden="1">"'634178355654758287"</definedName>
    <definedName name="CB_Block_00000000000000000000000000000003" localSheetId="0" hidden="1">"'11.1.1448.0"</definedName>
    <definedName name="CB_Block_00000000000000000000000000000003" localSheetId="1" hidden="1">"'11.1.1448.0"</definedName>
    <definedName name="CB_BlockExt_00000000000000000000000000000003" localSheetId="0" hidden="1">"'11.1.2.0.00"</definedName>
    <definedName name="CB_BlockExt_00000000000000000000000000000003" localSheetId="1" hidden="1">"'11.1.2.0.00"</definedName>
    <definedName name="CB_d09f42d8b5714b3dbf1d2b7a863216ce" localSheetId="1" hidden="1">Model!$D$4</definedName>
    <definedName name="CB_d1ba543115724f7ab398b9dc9141ebd4" localSheetId="0" hidden="1">#N/A</definedName>
    <definedName name="CB_ffbe3c4df725408da05f9e717141debd" localSheetId="0" hidden="1">#N/A</definedName>
    <definedName name="CBCR_1003c6d1e1074ba282f96382bf5e1ae8" localSheetId="1" hidden="1">Model!$F$9</definedName>
    <definedName name="CBCR_1deb8551bd1f42f1a876aa64ec260f35" localSheetId="1" hidden="1">Model!$F$5/Model!$G$5</definedName>
    <definedName name="CBCR_2135d338f44247ecb425ace7b8127ab4" localSheetId="1" hidden="1">Model!$E$5</definedName>
    <definedName name="CBCR_2322384b6bda4dfc894e35e04e64b5f6" localSheetId="1" hidden="1">Model!$C$9</definedName>
    <definedName name="CBCR_2e6c70f0f224469d94490c31d20a2d2f" localSheetId="1" hidden="1">Model!$A$5</definedName>
    <definedName name="CBCR_5b742fb81b8b489b951c3059af8fec5f" localSheetId="1" hidden="1">Model!$F$3/Model!$G$3</definedName>
    <definedName name="CBCR_5d6fc3a8b91a4978894619e60b68f87d" localSheetId="1" hidden="1">Model!$C$8</definedName>
    <definedName name="CBCR_689b9325e063481884e96ca9e2767734" localSheetId="1" hidden="1">Model!$E$4</definedName>
    <definedName name="CBCR_6d55003a8c6a41d99e5969856c9a078b" localSheetId="1" hidden="1">Model!$A$3</definedName>
    <definedName name="CBCR_7ee40440edc94a1180e8631d8028a4af" localSheetId="1" hidden="1">Model!$E$3</definedName>
    <definedName name="CBCR_81cb1030d3a84b11bb21a26274740b58" localSheetId="1" hidden="1">Model!$M$12</definedName>
    <definedName name="CBCR_870775b8e4184c91a62b8e8f3c78c07c" localSheetId="1" hidden="1">Model!$A$9</definedName>
    <definedName name="CBCR_999ebaabede24cea98fa59aae5db6d12" localSheetId="1" hidden="1">Model!$E$2</definedName>
    <definedName name="CBCR_a572cd0d1ec44f33880980b3a0b4dc6f" localSheetId="1" hidden="1">Model!$F$2/Model!$G$2</definedName>
    <definedName name="CBCR_a61c0a86531c4279ad0cb58acab97fae" localSheetId="1" hidden="1">Model!$A$4</definedName>
    <definedName name="CBCR_ad918cd600554048b6f97d1b0df689dc" localSheetId="1" hidden="1">Model!$E$8</definedName>
    <definedName name="CBCR_afaea55b13fd4f54b0eeb395fb2278ca" localSheetId="1" hidden="1">Model!$F$4/Model!$G$4</definedName>
    <definedName name="CBCR_b7e79400748b40dfa50bf1615991180f" localSheetId="1" hidden="1">Model!$A$2</definedName>
    <definedName name="CBCR_e257f7ebf9994cf3b5f9907abec0a4af" localSheetId="1" hidden="1">Model!$F$8</definedName>
    <definedName name="CBCR_e607de8cb4ad41f683b105096398b87f" localSheetId="1" hidden="1">Model!$M$13</definedName>
    <definedName name="CBCR_e7b94e3c770d4b99b88c11b75d40fed5" localSheetId="1" hidden="1">Model!$A$8</definedName>
    <definedName name="CBCR_f70eb10765224809944940e148a1410b" localSheetId="1" hidden="1">Model!$E$9</definedName>
    <definedName name="CBWorkbookPriority" localSheetId="0" hidden="1">-1434505887</definedName>
    <definedName name="CBx_32dd9d49aa784a15a04a0d7817874112" localSheetId="0" hidden="1">"'Model'!$A$1"</definedName>
    <definedName name="CBx_7a53fedec9e544ed8f1c16c3ffd7b059" localSheetId="0" hidden="1">"'Model'!$A$1"</definedName>
    <definedName name="CBx_9006734ae32743319218b93678b86ea6" localSheetId="0" hidden="1">"'CB_DATA_'!$A$1"</definedName>
    <definedName name="CBx_Sheet_Guid" localSheetId="0" hidden="1">"'9006734a-e327-4331-9218-b93678b86ea6"</definedName>
    <definedName name="CBx_Sheet_Guid" localSheetId="1" hidden="1">"'32dd9d49-aa78-4a15-a04a-0d7817874112"</definedName>
    <definedName name="CBx_SheetRef" localSheetId="0" hidden="1">CB_DATA_!$A$14</definedName>
    <definedName name="CBx_SheetRef" localSheetId="1" hidden="1">CB_DATA_!$B$14</definedName>
    <definedName name="CBx_StorageType" localSheetId="0" hidden="1">2</definedName>
    <definedName name="CBx_StorageType" localSheetId="1" hidden="1">2</definedName>
    <definedName name="d_B1" localSheetId="1">Model!$D$3</definedName>
    <definedName name="d_B2" localSheetId="1">Model!$D$4</definedName>
    <definedName name="D_CAGE" localSheetId="1">Model!$D$5</definedName>
    <definedName name="h_HUB" localSheetId="1">Model!$D$2</definedName>
    <definedName name="Konst1" localSheetId="1">-1/(1-((Model!$E$2+Model!$E$3)/(Model!$E$5-Model!$E$3))^2)^0.5</definedName>
    <definedName name="Konst1">-1/(1-((#REF!+#REF!)/(#REF!-#REF!))^2)^0.5</definedName>
    <definedName name="Konst2" localSheetId="1">-0.5*((Model!$E$5-Model!$E$3)^2-(Model!$E$2+Model!$E$3)^2)^(-0.5)</definedName>
    <definedName name="Konst2">-0.5*((#REF!-#REF!)^2-(#REF!+#REF!)^2)^(-0.5)</definedName>
    <definedName name="L_SPRING" localSheetId="1">Model!$D$9</definedName>
    <definedName name="L_SPRING">#REF!</definedName>
  </definedNames>
  <calcPr calcId="125725"/>
</workbook>
</file>

<file path=xl/calcChain.xml><?xml version="1.0" encoding="utf-8"?>
<calcChain xmlns="http://schemas.openxmlformats.org/spreadsheetml/2006/main">
  <c r="K13" i="6"/>
  <c r="J13"/>
  <c r="K12"/>
  <c r="J12"/>
  <c r="G9"/>
  <c r="G8"/>
  <c r="K5" l="1"/>
  <c r="J5"/>
  <c r="K4"/>
  <c r="J4"/>
  <c r="G3" i="2"/>
  <c r="F3"/>
  <c r="E3"/>
  <c r="G2"/>
  <c r="F2"/>
  <c r="E2"/>
  <c r="C11" i="5"/>
  <c r="V5" i="6"/>
  <c r="U5"/>
  <c r="T5"/>
  <c r="S5"/>
  <c r="V4"/>
  <c r="U4"/>
  <c r="T4"/>
  <c r="S4"/>
  <c r="V3"/>
  <c r="U3"/>
  <c r="N9" s="1"/>
  <c r="T3"/>
  <c r="S3"/>
  <c r="M8" s="1"/>
  <c r="A11" i="5"/>
  <c r="G12" i="2" l="1"/>
  <c r="O4" i="6"/>
  <c r="N5"/>
  <c r="P5"/>
  <c r="N4"/>
  <c r="P4"/>
  <c r="O5"/>
  <c r="G20" i="2"/>
  <c r="E8"/>
  <c r="G16"/>
  <c r="E10"/>
  <c r="G6"/>
  <c r="E19"/>
  <c r="E15"/>
  <c r="F7"/>
  <c r="E9"/>
  <c r="G9"/>
  <c r="G19"/>
  <c r="E18"/>
  <c r="E16"/>
  <c r="E14"/>
  <c r="G11"/>
  <c r="E12"/>
  <c r="G8"/>
  <c r="F8"/>
  <c r="E6"/>
  <c r="G7"/>
  <c r="E7"/>
  <c r="E20"/>
  <c r="F19"/>
  <c r="G18"/>
  <c r="E17"/>
  <c r="F16"/>
  <c r="F15"/>
  <c r="G14"/>
  <c r="E13"/>
  <c r="F11"/>
  <c r="F9"/>
  <c r="I3"/>
  <c r="J3" s="1"/>
  <c r="F6"/>
  <c r="F20"/>
  <c r="F18"/>
  <c r="F17"/>
  <c r="F14"/>
  <c r="F13"/>
  <c r="N8" i="6"/>
  <c r="K8" s="1"/>
  <c r="E11" i="2"/>
  <c r="G17"/>
  <c r="G15"/>
  <c r="G13"/>
  <c r="G10"/>
  <c r="F12"/>
  <c r="F10"/>
  <c r="I6"/>
  <c r="I11" l="1"/>
  <c r="J11" s="1"/>
  <c r="I16"/>
  <c r="J16" s="1"/>
  <c r="I9"/>
  <c r="J9" s="1"/>
  <c r="I19"/>
  <c r="J19" s="1"/>
  <c r="I7"/>
  <c r="J7" s="1"/>
  <c r="I15"/>
  <c r="J15" s="1"/>
  <c r="I8"/>
  <c r="J8" s="1"/>
  <c r="I20"/>
  <c r="J20" s="1"/>
  <c r="I10"/>
  <c r="J10" s="1"/>
  <c r="I12"/>
  <c r="J12" s="1"/>
  <c r="I13"/>
  <c r="J13" s="1"/>
  <c r="I17"/>
  <c r="J17" s="1"/>
  <c r="I14"/>
  <c r="J14" s="1"/>
  <c r="I18"/>
  <c r="J18" s="1"/>
  <c r="D8" i="6"/>
  <c r="D9" s="1"/>
  <c r="J8"/>
  <c r="M9" s="1"/>
  <c r="J6" i="2"/>
  <c r="I23" l="1"/>
  <c r="I22"/>
  <c r="J9" i="6"/>
  <c r="K9"/>
  <c r="J23" i="2"/>
  <c r="J22"/>
</calcChain>
</file>

<file path=xl/comments1.xml><?xml version="1.0" encoding="utf-8"?>
<comments xmlns="http://schemas.openxmlformats.org/spreadsheetml/2006/main">
  <authors>
    <author>Karl Luce</author>
  </authors>
  <commentList>
    <comment ref="G1" authorId="0">
      <text>
        <r>
          <rPr>
            <b/>
            <sz val="9"/>
            <color indexed="81"/>
            <rFont val="Tahoma"/>
            <family val="2"/>
          </rPr>
          <t>Karl Luce:</t>
        </r>
        <r>
          <rPr>
            <sz val="9"/>
            <color indexed="81"/>
            <rFont val="Tahoma"/>
            <family val="2"/>
          </rPr>
          <t xml:space="preserve">
All supplier and internal mfg capabilities assumed to be 3.0-Sigma capable.  Request long-term data to validate assumption.</t>
        </r>
      </text>
    </comment>
  </commentList>
</comments>
</file>

<file path=xl/sharedStrings.xml><?xml version="1.0" encoding="utf-8"?>
<sst xmlns="http://schemas.openxmlformats.org/spreadsheetml/2006/main" count="97" uniqueCount="76">
  <si>
    <t>UNITS</t>
  </si>
  <si>
    <t>VALUE</t>
  </si>
  <si>
    <t>NOMINAL</t>
  </si>
  <si>
    <t>TOLERANCE</t>
  </si>
  <si>
    <t>INPUTS</t>
  </si>
  <si>
    <t>SYMBOL</t>
  </si>
  <si>
    <t>Hub Critical Height</t>
  </si>
  <si>
    <t>Bearing 1 Diameter</t>
  </si>
  <si>
    <t>Bearing 2 Diameter</t>
  </si>
  <si>
    <t>Cage Inner Diameter</t>
  </si>
  <si>
    <t>OUTPUTS</t>
  </si>
  <si>
    <t>mm</t>
  </si>
  <si>
    <t>deg</t>
  </si>
  <si>
    <t>LSL</t>
  </si>
  <si>
    <t>USL</t>
  </si>
  <si>
    <t>j</t>
  </si>
  <si>
    <t>SIGMA</t>
  </si>
  <si>
    <t>Crystal Ball Data</t>
  </si>
  <si>
    <t>Workbook Variables</t>
  </si>
  <si>
    <t>Last Var Column</t>
  </si>
  <si>
    <t xml:space="preserve">    Name:</t>
  </si>
  <si>
    <t xml:space="preserve">    Value:</t>
  </si>
  <si>
    <t>Worksheet Data</t>
  </si>
  <si>
    <t>Last Data Column Used</t>
  </si>
  <si>
    <t>Sheet Ref</t>
  </si>
  <si>
    <t>Sheet Guid</t>
  </si>
  <si>
    <t>Deleted sheet count</t>
  </si>
  <si>
    <t>Last row used</t>
  </si>
  <si>
    <t>Data blocks</t>
  </si>
  <si>
    <t>9006734a-e327-4331-9218-b93678b86ea6</t>
  </si>
  <si>
    <t>CB_Block_0</t>
  </si>
  <si>
    <t>Decisioneering:7.0.0.0</t>
  </si>
  <si>
    <t>CB_Block_7.0.0.0:1</t>
  </si>
  <si>
    <t>RSS STDEV</t>
  </si>
  <si>
    <t>RSS MEAN</t>
  </si>
  <si>
    <t>MC MEAN</t>
  </si>
  <si>
    <t>MC STDEV</t>
  </si>
  <si>
    <t>x1</t>
  </si>
  <si>
    <t>x2</t>
  </si>
  <si>
    <t>x4</t>
  </si>
  <si>
    <t>A</t>
  </si>
  <si>
    <t>B</t>
  </si>
  <si>
    <t>C</t>
  </si>
  <si>
    <t>32dd9d49-aa78-4a15-a04a-0d7817874112</t>
  </si>
  <si>
    <r>
      <t>h</t>
    </r>
    <r>
      <rPr>
        <vertAlign val="subscript"/>
        <sz val="12"/>
        <color theme="1"/>
        <rFont val="Calibri"/>
        <family val="2"/>
        <scheme val="minor"/>
      </rPr>
      <t>HUB</t>
    </r>
  </si>
  <si>
    <r>
      <t>d</t>
    </r>
    <r>
      <rPr>
        <vertAlign val="subscript"/>
        <sz val="12"/>
        <color theme="1"/>
        <rFont val="Calibri"/>
        <family val="2"/>
        <scheme val="minor"/>
      </rPr>
      <t>B1</t>
    </r>
  </si>
  <si>
    <r>
      <t>d</t>
    </r>
    <r>
      <rPr>
        <vertAlign val="subscript"/>
        <sz val="12"/>
        <color theme="1"/>
        <rFont val="Calibri"/>
        <family val="2"/>
        <scheme val="minor"/>
      </rPr>
      <t>B2</t>
    </r>
  </si>
  <si>
    <r>
      <t>D</t>
    </r>
    <r>
      <rPr>
        <vertAlign val="subscript"/>
        <sz val="12"/>
        <color theme="1"/>
        <rFont val="Calibri"/>
        <family val="2"/>
        <scheme val="minor"/>
      </rPr>
      <t>CAGE</t>
    </r>
  </si>
  <si>
    <r>
      <rPr>
        <sz val="14"/>
        <color theme="1"/>
        <rFont val="Brush Script MT"/>
        <family val="4"/>
      </rPr>
      <t>l</t>
    </r>
    <r>
      <rPr>
        <vertAlign val="subscript"/>
        <sz val="14"/>
        <color theme="1"/>
        <rFont val="Calibri"/>
        <family val="2"/>
        <scheme val="minor"/>
      </rPr>
      <t>SPRING</t>
    </r>
  </si>
  <si>
    <t>METHOD RESULTS COMPARISON</t>
  </si>
  <si>
    <t>RSS SENSITIVITIES</t>
  </si>
  <si>
    <t>Bearing Diameter</t>
  </si>
  <si>
    <r>
      <rPr>
        <sz val="12"/>
        <color theme="1"/>
        <rFont val="Symbol"/>
        <family val="1"/>
        <charset val="2"/>
      </rPr>
      <t>j</t>
    </r>
    <r>
      <rPr>
        <sz val="12"/>
        <color theme="1"/>
        <rFont val="Calibri"/>
        <family val="2"/>
        <scheme val="minor"/>
      </rPr>
      <t xml:space="preserve"> </t>
    </r>
    <r>
      <rPr>
        <b/>
        <sz val="12"/>
        <color theme="1"/>
        <rFont val="Calibri"/>
        <family val="2"/>
        <scheme val="minor"/>
      </rPr>
      <t>- 1st DERIVATIVE</t>
    </r>
  </si>
  <si>
    <r>
      <rPr>
        <sz val="12"/>
        <color theme="1"/>
        <rFont val="Symbol"/>
        <family val="1"/>
        <charset val="2"/>
      </rPr>
      <t>j</t>
    </r>
    <r>
      <rPr>
        <sz val="12"/>
        <color theme="1"/>
        <rFont val="Calibri"/>
        <family val="2"/>
        <scheme val="minor"/>
      </rPr>
      <t xml:space="preserve"> </t>
    </r>
    <r>
      <rPr>
        <b/>
        <sz val="12"/>
        <color theme="1"/>
        <rFont val="Calibri"/>
        <family val="2"/>
        <scheme val="minor"/>
      </rPr>
      <t>- 2nd DERIVATIVE</t>
    </r>
  </si>
  <si>
    <r>
      <rPr>
        <sz val="12"/>
        <color theme="1"/>
        <rFont val="Brush Script MT"/>
        <family val="4"/>
      </rPr>
      <t>l</t>
    </r>
    <r>
      <rPr>
        <vertAlign val="subscript"/>
        <sz val="12"/>
        <color theme="1"/>
        <rFont val="Calibri"/>
        <family val="2"/>
        <scheme val="minor"/>
      </rPr>
      <t>SPRING</t>
    </r>
    <r>
      <rPr>
        <b/>
        <sz val="12"/>
        <color theme="1"/>
        <rFont val="Calibri"/>
        <family val="2"/>
        <scheme val="minor"/>
      </rPr>
      <t xml:space="preserve"> - 1st DERIVATIVE</t>
    </r>
  </si>
  <si>
    <r>
      <rPr>
        <sz val="12"/>
        <color theme="1"/>
        <rFont val="Brush Script MT"/>
        <family val="4"/>
      </rPr>
      <t>l</t>
    </r>
    <r>
      <rPr>
        <vertAlign val="subscript"/>
        <sz val="12"/>
        <color theme="1"/>
        <rFont val="Calibri"/>
        <family val="2"/>
        <scheme val="minor"/>
      </rPr>
      <t>SPRING</t>
    </r>
    <r>
      <rPr>
        <b/>
        <sz val="12"/>
        <color theme="1"/>
        <rFont val="Calibri"/>
        <family val="2"/>
        <scheme val="minor"/>
      </rPr>
      <t xml:space="preserve"> - 2nd DERIVATIVE</t>
    </r>
  </si>
  <si>
    <t>Z</t>
  </si>
  <si>
    <t>MC Z</t>
  </si>
  <si>
    <t>wrt/ Hub Critical Height</t>
  </si>
  <si>
    <t>wrt/ Bearing Diameter</t>
  </si>
  <si>
    <t>wrt/ Cage Inner Diameter</t>
  </si>
  <si>
    <t>RSS "MIN VALUE"</t>
  </si>
  <si>
    <t>MC "MIN VALUE"</t>
  </si>
  <si>
    <t>RSS "MAX VALUE"</t>
  </si>
  <si>
    <t>MC "MAX VALUE"</t>
  </si>
  <si>
    <t>Spring Gap</t>
  </si>
  <si>
    <t>Stop Angle</t>
  </si>
  <si>
    <t>WCA MIN VALUE</t>
  </si>
  <si>
    <t>WCA MAX VALUE</t>
  </si>
  <si>
    <t>Race Inner Diameter</t>
  </si>
  <si>
    <t>㜸〱敤㕣㕢㙣ㅣ搷㜹摥㌳摣㕤敥㉣㐹㤱ㄶ㘵挹㔲ㅣ㥢㠹攳㔸㌶㔵㐶㤴愵摡㑥愲愸扣㤸㤲㘲㕤㘸㤱㤲攳㌴捤㙡戸㍢㐳㡥戴㌳㑢捦捣㔲愴慤㐴㐶㤰㤷〶戹㈰づ〲㈴戵搳戸㐹ㄳ㈰〸㤲愰㉦㙥搲收愵㐰㠱ㄶ㠱〳〴㐸〲戴㐰ㅦ摣愰㘸ㅦ㕡ㄴ〲晡㤰㍣〴㐸扥敦㥦㤹摤搹㕤敥㤰㕥摢㉤㕤昰挸㝢㜸收摣收㥣晦㝥晥晦㡣㌳㉡㤳挹晣づ㠹㝦㤹戲㉣摣扤戰攱〷愶㌳㌱㔳慢㔶捤㜲㘰搷㕣㝦㘲捡昳㡣㡤㜳戶ㅦ昴愱㐳扥㘴愳摤捦㤵㝣晢㔹戳㔰㕡㌳㍤ㅦ㥤㜲㤹㑣愱愰㙢㘸攷㈴晣㡤挴て㍡㐷つ㘶㤱㉤捥㑣㕦㕣扡㠶㔹ㄷ㠲㥡㘷ㅥㄹ扢ㄲ㡥㍤㌹㌹㌹㠱㝦挷㡦㍦㍡㜱昴挸搸㑣扤ㅡ搴㍤昳愴㙢搶〳捦愸ㅥㄹ㥢慦㉦㔵敤昲ㄳ收挶㘲敤扡改㥥㌴㤷㡥㍥扣㘴ㅣ㝦㜴昲昸㠹ㄳ搶㘳㡦㍤㍡㠸㔷㘷㉥捣㑣捦㝢愶攵扦㐹㜳收戸攴攳戳㘶搹收摥㑣搳戳摤攵㠹㤹㘹晣㤷㔸㍦㥥ㅥ㤹㔸㔸㌱捤㠰慦㌶㍤搳㉤㥢扥㡥㠱〳捥㤴敦搷㥤㔵〲㑦㜷收戰搵戲攱〷㌹㘷挶慣㔶㜵㈷㥥戵攰㕣〴散慡挶挶愰戳㘰扡扥ㅤ搸㙢㜶戰㤱㜷ㄶ㌱㔱㘵挸戹散㥢㤷っ㜷搹扣㘰㌸㘶捥㌹㕤户㉢搹㌰㘵晡ㅥ㠸愷㐸㉥㑣戶㍦㌱攵㍢㌳㉢㠶㈷㉢昲〹㤸㤴扥㜳㕥戹戵敦㝤摤攷攵搲攵つ㥣昳晥敥晤搰㜲挵昰ㅡ㍤挷扢昷㡣㌶摦扡㠲昷㜵敦㥦㠰㔱敢㤸〷扢㡦ㄱ㔰戶昶㔶〳ㄱ㝤ぢ㐴戱ㄹ㍤捦慣㥦㔹㠱ㄹㄱ愸ㄷ㤹つ㌰ㅢ㐴愶戲晦〳㉥㐹づ㘴㤳㔶㌲戴搲㤲㔶㉡㙢愵㡡㔶㌲戵㤲愵㤵㤶戵搲㡡㔶戲戵搲㌵慤㜴ㅤ㝤攲㔴攸敦搷愲㜴昸攵㝦ㅡ扤扥㝥昸晣㡢㌷㔶㝥ㅤ晣扣昰㌷㠳㝢搰改挹㘸㔱戳㥥㜱〳愴搶愴攲㘳ㄳ㐷昹㙦㙢慥〰㔳㔸㈷慣㐷慣挹挹捡㠹愳挶挳㐶㡥摢㑡㐱㝥ぢ愱㡣愰敦愰昵㤴敤㔶㙡㌷〴㜷㜷㑦ㅢ扥搹〴摣㜸搴㌶㕤慢扢ㄵ晦ㅤ㥢㌷㉥〴㐶㘰ㅥ㙡㙦㙢㑥搲㌱㙣〱㙣㘵晡昲扥㝢摡㠷㕤㌱慡㜵㜳㙡摤づ㥢摦搹搶散捣㝢戵愵敥慤㜳㥥昹㑣愳戵㘳㐵㔳㄰㙡㙢㌲㜷挷㉥挳愶㜰㕤㘳㌳㉢㌵摦㜴㘵㜹攳捥扣㕤扥㙥㝡ぢ㈶㐵愲㔹㤱慤摥挹愶㠸敢挷㉦扡搸㈸戸戵昲敥㘴慤昵昸㝡〰㘶㌶㉢㔸敦慡改〵ㅢ㡢挶㔲搵摣摦搲㈵㝣㈷ㅡづ戶㔴捦搵捡㜵㝦愶收〶㕥慤摡摡㌲㔵㔹㌳㈰㘹㉡攷㙢ㄵ㌳㥢捤㠸㔰㠰挰敤敢㔳㉡昳㔰㜷㕥㄰㐴㈴㔰㑣㐶扥慢㤵散㈶㉥㘱㜷搸㐵搵㈴㑤㙡敦搹㘲㌲慥㔷㘴㑣ち〷㈶昶㐴晤挱㤷ㅥ摥㘲摡〶收摥摡捥㥡㌶ㅡ敤晥昱㌵搳つ捥ㄸ㙥愵㙡㝡愹摡㑦㜱㐵晡㌰戲摣㙤〸㠴慥搰愳慡㔳敢㙡㈳㜷挳慥〴㉢昹ㄵ搳㕥㕥〹㔰〷つ㔹㈸㄰戴ㅤ㐹扦〳㔵晡㕥㘶愳挸㡡挵㑣㝥ㅦ㍢攵㡢㐸㤹ㅣ愵㔳ち㉦户〸㜲㡥㙢攱攵㐱㙢捥慥〶㘶㈸㤴㠷㉤㘰㈴搴㙡㠲扥㈱㤲愸㘷㤴㐳㠵戱捦㥡〱㤵ㅡ戶ㅢ㙣㌴昹戶㠳㑢㐲㈲摡㤵〵㍢㑥ㄶ㔰ㄴ戴捡㠳ㄴ㕥〳搱戴㐹㠳昴捥〹㈲㈲ㅢ愴㘸㜶捣摣㑡㘴散㥦㈲㈳搰㍦㐹㠴散㝤戴扢㡣㈰戱㜷ㄲ㈹〷㜵攵挷㕤㘹戶㤹㉤ㅦ㑡戳㍢〱㌸㝤㍦戳〳捣敥㘲㜶㄰㤹晡㜷㐸㌸㑡㌹㤴㕢㤳晥づ㍣敢㜷㌳㝢㈷㌲挸㈷㥤㌲㈷ㄲ㔵戴愱戶㘳㐷戲摦㄰散㘴㌱㡡㐳㔱㐴换戸㘱㘷づ㌹㠲攸挸敡摣ㄹ扡㌶㉢㍡昶扤摤㘹㌳戹ㅤ㔲㘴㑡搷攴㕥户攸㥡〴〴扢昶愸户敥挵㔰㝤㡣搹扢㤰ㄵ昵㜷㌳㠷㜲愱挱扢㍤㡢㥥㈶攵摢挲㉣ち㡤愱ㅥㄵ㝣㐴挸㍣〲愴〸戹㡥攳换慥つ㑤㜳㜰摣㝡摢摢搰㐷扡昳㜷㠴昴㌶扤戹慢㜷攸㉦㝡㥤㔶昴㝤㘰㉦昵㉦㕤㜵捣晤㘸搶摦换散〱㘴㙤㍡㠶愷敦搷敢㈹㄰戳搸㐹㘰㙥㉦扤㉥㘲攵㉥㙥慣㥡愲㠱〶慤㐵挳㕢㌶〳㜸㌰捥捥挲ㄶ慥㜹㥥㔹挵愱戶㈲ㄵ㍣扦ㅣ㘸慤昴攷扣㥡挳晡㕤ㅢ搹㝦㕢㈸㠶㙣㔶敢换戴搹挸㈹戶㘶挲攷㤴愰ㅣ敡攰㠷扢ぢ㠹挴愰㔶昲攲戸昴昳攵慥㈴改㐱㤲㍣〸戰敡て㈱㠳㤴㔰扦散㉡㔱㡥戰摢ㅦ㐸户㔶㡢㤵ㅥ扥㤴搳㐹㥢て戱㐳㡥っ㠴づ摢㘹昸て晣㈱㘷挱㜶ㅡ挲㘲挰㤹㌷扤㌲㝣ぢ㜶搵㉣㠶㙥㔹㡡㥡㕤㔹昱㌶㤱ㄵ㝤㝤ㅤ攷改ㄴ晦㥡搰㐹㥢㤴㐸攵昶搴挶㤴戳㜸㤳愸攸㠶愴㔰㐹㜱つ㌵㈴㄰㈹㡦㝤㜷㐵㑣て㈲收㝤〰㥣㝥㤴搹㈴戳㘳挸㜲㍦㠵愴搹㉥攰ㄹづ敢㕦愳㑢扢㔴捡ㄴ㠸〶㜱ㄱ扥摡㔵㔸㥤攰㙢晥㤰搹㈳挸摡捣ㅦ㍡㈰㔳〸㔱㔰㥥㈰㐴〹㘳㔸㔷㙣昳〶㘹㘰㡦㠵挰搲㑣摤て㙡づ㈳㑢㐳搶㙣敤㐲㉤㤸戵晤㔵㐴愲㐶慤愸昰搴㡡改㠲扡㍣搸㍥㙤㜵戵搵㔵戳愲㕢ぢ戵㍡㐴摢搹搹㥤㜰㌰〷㌸㘰㑢捡搹㕣㔳㐸扤㥤㡦㌱㠵〲愴挵摦㑡㙦散戶扣摦㍣昴つ㌷㈱扡㘸〷㔵㜳挰ち㤹㡥攵㠲〵㈸㈲㜲㔰改户ㄶ㔷㍣搳㥣ㅤ戲㑥㝢㜶愵㙡扢㈶㤱〱ㅢ㤳挱扡㜳收㌲愲〴昳㌵挶〰㙢敥㤰戵攸ㄹ慥扦㙡㌰愰戸戱户攵㐹挲㈲㌹㙢摡㜶㝤扣㐶戰挸昲戰戵戰㔲扢㠱㠸㙤摤㜱㑦ㅢ慢晥㡥挰ち㠹㍥㑣㠲ㅡ愵㈹㑤㔳〵慤搰㉢㝥㜸㈰捦㘴挸㝢㔹㘶㠲慢㑣㡥㍥昳ㄴ敤㑤扢㍥㡡搱搰㑥攷㥡〶ㄱ㍤㙡㔴昶愵㑡㘱㜲慡晥ㄸ挷扣ㅦ搹㠷㑦㕦㍥摢㡣捣扤愱㤸㜵㡥㕥晥ㄴㄹ㉦㘴搱〸㠴搰㐷户㈷㈴ㄵ搶㤱㜲挰㠱挰㌸㥦摡挹慦㘸㐹ㅦ㔲摦㥥㘶㜱づ㤱愴㐱敢㥣戱㘴㔶ㄱ㡦㜶㡣㘰㑦昸㐰㌳搶㌱慡㝥搴㌶㔳㜳ㅣ㠳愴㐵戲㕣㈸ㅢ愴攰愹㝡㔰㍢㙦扢扡㠵㑣攸㉦慡㌲搶㔱㘵慣㑢搵愰㜵㠹愱㐱㈹㜳慥摡戲攱搹挱㡡㘳㤷ぢ㝣㘰昸㙥㐷搰㈴㤸㥣㤲㌷㑥戱捣ㄸ㙢戳收㉦挳㘴昳㈷㠰敥〹挸㔱㠲㡥攸〷攵㙡㉡㡦㝦慡㐷挷ㄲ〴㡣㜸㑡昵て㘲戶㥣摣㡥㠰挸㤱㜴㍢扥㠳㜱晢ㄶ㙡㐲㈱㐴慣愷㤰〸扣㠲〹㈱㑦ㄷ㜷摥扡散摡〱戰㐷㡣捤搹挱慣て㤴㈳㐳㔱㡥户㠷〴慢㠹㐱攳つ慤㜰㙦㘷㔳㡢㥡戸愷戳㍤愹㌷摥戳㐹㜳愸㔱ㄲ㡡㘴慢㑥愲㔹㌶㔹攳㑥㔲㌵㑡ㄴ㜷慣㙤㔴㥡摢戴〹㜷㑡㤱㌷愰㤸㠴㘶㌲晡㠷㠴㔰㄰攸㡤㜴ㄴ㝤昶改攴㤱㠸搸搰〶㈸㔲㑦㠵㜵㐳㔱㐸昰㉣慥㥤㔴捣㘲昴〴晥摥ㄳㄵ㉦搶㠳㤶ㄶ㘳㝤㌴㙡㤹慡㔶㉦扡戰ㄲ捡㠶㔷搹㈱㉣㡤扤㠵ㅡ㐶戸戳㔷敤ㅦ㠲㌷挱㠸ㄱㅢ㌲㉣㤲攲〷〶ㅢ㠲戹ㄲㄱ㔵㕡㘷㐳〴㜵愳扡挰愷昳愶攱ち〶ㄶ㠲捡慣戹㈶㘶㔸搳㤲ㅦ㤵〱㡤搳愲挸㔱摤㥡㕡昲愱搲〳捡昱愸㈴っ慥㕢㤷攸㤶挲㈵〶㠸摤愸㌴㕦づ㄰摡㙤㑣挰㤳挱捥挱づ㈰ㄲ㠶㑥㘸㥤㔱㠲收㔳〸户㜵ㄳ攴㥤ㅥ㌱ち㐱㙡㐹晡敦㔳敡捦扥捡昴㥤㔳㤹戸㄰㌱ㄱ挳㕤㈹搶〳㤰㥢㡣㑣㤲㡢㐶攳㠰㜹㈸搹㐴㘸つ挶㜵㌴㌱㠶㘸昲㜹〱㙥昱㌰㤶㌵㑣戶愹攲㥥㕢㘰㐳㥢㔶㌷昶㔸㘷摤㜲戵㕥㌱㐵ㄵ挷戲㕡㌴昲㡥挰㤷㕣〱っ戹㈹〵㉥ㄱ㔰捥攲㈸挵㉤ㄳ㐹扤摢摤晡㈹っㄷ㈱㠷㌹㐲搵挷〰㘴㡡㕢㑥〲㘲ㅤ昷ㄴ㘸ㅦ敥㙤㕥㘰㤰换㜳㄰㘹ㅤ㔵㤴㘵攷㜰ㅦ慦ㄱ㐵ㄶ㙥㑢㜴㍢㔷㍢㔷愳捤㥥愸㍡㘳㠷㔵㍢〲㐷搸㘷㈸昰昲㜹ㄸ㈳㍤㜲〷㈷挹摣㡥愲扢户㙦挹㘳收㌶㔰㈱ㄸ㔰㡣昱昲ㄴ㤴〱㔴挱㐸㌴戸戵愶搵慤ㄸ晤愵攵慤㑦㈱㔳っ〳搳愰㐵捦搰挰㤹㐱㜹㙢〳攷㕥昴㑡㠹㤰㈶㠳愹㡣㔱㡥挲㘱て愴㠱㥢㜸㤰㕥慣㐱〹〵晢攴㘲㔸㝣㌷㜱摣挱ㄱ愸收敤㙦慢㥣㌷〲㕣㝦㜱て戶㔵㑦㔵㉡㌴㜷攱㥦摢ㄱ㔸挵搵㡤搰ㅣ摤搷㜶㈹㑢昶㐴晢敥扥戶㠶攸戲攰戱搹㠹㌳㐶㔰㕥㔹〸㌶挲㡢㕢扤㤲㐴敥挷昰㐷㙣晡㜶摡捣㔹㤷ㄷ㔱搷〸晢攲㜵户㜶挳㤵㜵攵㝣摥晡〳㠵攰ち㘵㍦ㄷ㔹捣晣づ晦㈴㘹㤹摣摦㘲挶敤㉣㥢ㄳ㌴ㅤ㈴㥣㐷㔲㔱㥦挳㕦〶愹挷昰㌷㠵㔶㘰扦㌷㙥づ㤰㔶昶戵搱㡡〸㠳㕤㘲㜱㤷摦㌴㘲㔱㍦〲㙡㐹㌰攱戱ㅣ㌰晦㌶搸㕦晤㄰㌵㐴㍡㥥㈳㔱㤲㝢ㄷ㑡㈹愸ㄳ㘱ㅥ㕤昳攰愵㤰晦㍦㔸㡡㌹㝡㔳㤶晡㕦㘰㘸昵搷敤㈸扡㠷㈸㝡愵〳㐵㡡㔷㐱㠴㠷㥦㠸ち㝣挸㌱㐴晢扡㠲攱摣搳敥㈱昴㉤扦昴晢㝦㜸〸㍤てっ㌳㠹㥤㠶㜰摢晤㈸㌷捣〴慤挳㑣㘰〰㕦捣㠴ぢㅣ挳㐸㝥㘸㈶㐴㝥㤰㜹㔴㙣㙤㈶㌰扥㤷㘲っ㈶挲慤〹搷〶㑦㘱晢ㅤ晡挸捥攰昲慤改㈳愶て挵攵捦挰㉢㜵愰戳㝡摥昰っ攷愰搴㥦昶㑣㈸㌴㙦ㄱ户戹㘵〸㐷ㅣ摡戴㐵〶㙤攲慦㠸㍤敤扢㍥㤵敤摤㘱〷愶挲ㄴ扡昰㔵㐱攵摦㠰户㐴昱散㤰㜹㙥摦昷㑦晦敢戳㥦㍥挵ㅢ㙢ㄱ慤收ㅥ㐲戹㤷戰㍤敤〹〴㜶ㄳ㤷㐵敥攴挷㌹攷昱㤹㤲扤㕡㌵愷つ㑦㉣㈱㕦㜷攲㘲㐸㜸〹挲っ㠹㙦㈷㤸㤹戸晢㄰㥡㤹ㄳ㙤㉥㑦昹戸㐹摣㠴ㄳ㠹㠵㡢㕦㉦づㅤ慡慥㡡慣㐷㡢㌳昷〳愸愲搷戹㤰㔶㑢㤱㈷㑦㈶愵扥摦慥敢㑥㔰搷㠵㠷ㄹ㠶晥㘳㈹㠵ㄸ〴㈹㈴㜹㤸攱愵〰㤱㔲ぢ㈸攴ㄸ敢㑢㠹慥戵㠷㜹改ㄳ搸ㄵ〲㘶攳攲㕦㡦ㅦ戲〰㡡挰㘲散㡦敦昵㔴㑢㕢㌴㔶㑤っ搷㡡㑤戳㠸㠲ㅣ㘰㔸㌱ㄹ搷㕥㐶㈱㑥㌹㥥㙣户敤㤲攲㑢㠶㥣㌰昸ㄶ㌲㜶捥愱扦慤攸㍣敥搶㜱晢〳㝡㈶㉦ち挳摤换㙡ㅣ㑡㈵㑥ㄷ㜶㉤㠶㔵捣㠷挳㘲㘳搰㐰搴〴㥤攵ㅥ挴挹ㄴ〱㐰㝥㉤挴昶昱收搴㜷戶户㔰挷戹晤搸㈰㝦戰扦敥㐹㘱㙣扣㤵ㅣ〳〹扢慤㕥㠵昰㡡昸ㄵっㄱ㉢㕦改捤㈲摦愵ㄴ攳搴㌱㘷昵㜵敡㝦㐶戰㠵戳㥥㘲㙦㠶戲㕢昴晦搳愸搸㔲晦慢挷㌸ㄶ㍦晤愳㔱㐱㡣㔳挶㔰戶っ摢㄰㈲昰㙥㈳㠰㈳㠷㘳㕤㡡っ㝢㠷愵〵㝣挰ㅡ㌶㡢〴㠷敦㉢摢㝥㍤愲㌱㤶戶敤㐰㔷〱挸昸㔰敥㕢㄰㐱㕤挷户捡㉤捥挶㤴晦ㄸ戲㝤攷敤戲㔷昳㙢㔶㌰戶㠰挰敦ㄸ扦㍦戳㘰昳㑣愹㙦戶ぢ戵晢〰㠹挱㡦㘳捣㠵㡢㄰搸ㄷ捣攰捤㡡㐷㌲扡戰扤㘸〶扦㐵ㅡ㐹㠴㤸愸ㅤ晣㍢慣㈷敢㐶ㄵ㥦慦㕥㠴扦㌳㘰搵㡥㔰㜶愱搷戹晤㤶〶㐱㠷㝢㕡㑦挰㈷㘴㔶㈷㄰㈰㤳㉤晣昱㥦㄰慥敤㌰㘸敤ㅢ敤捤㘷捦摥晣㙥挵摣㕦〰愷摢㝢㑢㉢挹昰㥤晣㉡戹愸㕦㘵づ㥦〸㥣㜵㘹捥敢㌶㈷㉤㘷ㅢ〵㥤㐷ㅦ㜵搳ㄹ㌶㕥㠵ぢ㙤ㅢㄱ㜰〳㐳搵ㄴ㌳晣昴愵愸挰〷㐵㑦ㅦ㔹㔱㝤つ摢㈲〳愰㥣挹㔷㤰㜵愷敡ㄷ㌷愳㙡㐵㑦㡦捣て搲捦搰㙥攳㙦㠴〷㔲㜲戱扥㡣㙣愸㑦昱〰㐲㕡㉤慡慦㘰ㄶ挲㌲㠴㠹捤㍡ㅣ㐸攴愰㠱戲㝥つ㔹㥣ㄴてㅡ戲捡㉦㘳㐰㘳㤵㔵搴㜶㕦攵㤷㌶㕤㈵㑤〴㔹㘵㜲晥㤱㔸挵攸㌵㌴敢慢捣㥥㘱收㈱ㅢ㠹㌵捤㌰㠵㈷昷㤲て㠳㄰㍦㈲晥㤰㝥ㄶ晤㝤敤搴㑦㕦㘵晡慦㔳㑡挴㈵㥡㕡㜷㐱㜱㈹扢昸㙣㜲ㄷ㜵搴㜶摦挵㘷㌶摢挵〸㈵愹㐰昵〶ち㠰敡㔵晣㤱㕤慤愳㐰㠰昲愷㡣戸戶㘵慦㐴扦㡣㝤ㄶ㠵愱扥ㄱ愲㡢㝥ㅢ晤㌹㘶㌷㤹㝤㠲搹㈷㤹摤㘲昶㍣戲㈱㉤㐷っ㝥愰扢㜲愲敤ㄹ㝦㑤ぢ搲㙤昹㙣昶㜱㝣〶扢愱㘱㝣ㅦ晥㉦〰㌹搱愴㔹敤晤扤捤ㄵ㕢戳㔴㠴戹㕢〰捦ㅢ㤸㠷㌰㙢扡㉤㌹攳㈱晣ち㠸㘳㤰ㅥ〵愲㥦㐲㈱㠶攸㐸っ挸ㅣ改㈴攵㉢㈹㌱㌲㜹愳㤴㠰捤㠷㕥敤㝣㘸㕡ㄴ㥣挸㥤扤㈳〴㉣昶挶捦㡥扢敡挵㝣㡦㔷㈵搴㈷㘲扡㍤㜳㈶晥〴㑤㡢㠲㜷攰㥢搰慣㈷㥦ㄱ㤰敡㘶摣昹慦㕥㘹晡㥥搱㠰〴收ち㍢㤳ㅦ愵昳㜳㜱攷㘳昸扣㑤晡㘴㐸㔹㑣慦挵㥤挹户搲昹搹戸昳㝦ㅥ㍢搸攸ㅣ戳㘹㌸㜳㡥㍣㤴㜲㘰㤰㈳㔴攲㔳昷㘱㜴捦㔹㌴㐲〶慣戰㥡ㄴ㈹㌱昸慡㤸㈱㠳戸㔵攳攱㘳昳㜳戸㈴㠶扢㌴搰㔴攱晦㜳攲㉣㉥㡦捤ㅡ㠱㠱㙦挹搷㄰戵昷㜴㜹攲攰扣㜵搱㐳㐵扦㜵搶挷挱戴戲愳㐸〴㌶㔵㌶㠴敦ㄶ搱㡤ㄴ晢扢〹㡦㌸摡愸昱㌲㑥㙦ㅡ㔸㈲㔴㔹戵ㅥ㘳㌶昳㝣㤳㘶昴㍦〵㜲愰㐵㤰戳愰㝦〶㜹ㄸ搱攲戵敦捣〸挵愳挸扥捦戲攱㜳捣㍥㡦慣愸㈸ぢ㐹〷昹㉦㈰ㅢ㡥晦㡦ㅦ㘳㙢攲㜴搲搴㙡晣戲㈴ㄹ改㕦攴㠰ㄷ㤰昵挱〷慥㈲㈲㉣敡㕦㐲㑤攲愵㡡㜲㤵戲㔳㕤挷㉣户昰ㄳ㡤愷㈸㘹愵晡㕡㔴㑤㍢扣愸㈸㝢愵摡㡥慡昷㑢㌵愵戱㔴慦㐴搵〷愴㥡昲㔹慡㤷愳敡挳㔲晤㝣㕣㙤㐵搵て戲㝡㠴戲㑣戶晦㈲ち晡㑢捣扥挶㠶ㅣ挱戶㙤晣ㄱ扡㍤ㅡ㈲㝦㡥愱㡡㐸ㄱ搱晡昵愸挰〷㐵㡣挸㑥慥㐶㑢愶愶㉣㘸㜹㐵㉣㐹㐳㈹㙡㌸㈹つ㑡ㄱ㜳搲昰昱愸攱ㄴ㉡昴㙦㈲㔳挴っ昷愴晦㈵㥦㠸㄰㜹攱户愲㠲扣㤰㌰㤰攱ㅦ㙤㝢㈱攱㈲つ㑦户扤㤰戰㤲㠶㡦㈴㕦昸ㅤ㑥㉡ㅢ㐳愱㐵攱㡦㜰㠳〲敦敦愲㌰搴㌷捣戵㍤㠵㥦戶慥捡㔷㉢㔷慦晥㘶㌸㍢㜶㈸晢㤱㍦ㅡ晣敡㙢㍦昹搵ぢ扦昸搸挹晦昸敤㑢㉦晤攲摦㕥㜸昵户㍦㕥㍡昹て摦昸挶摦㝦昸敢慦晥㙡慦昵戲昶捡㙦捥扤㝣㜳昲晡捤㘷慣换て㥤扥昹昴戵㈷㈷攷敦ㄸ敦敢敢敦㝦㘰昴ㅦ敦㍡㍣昲晣㌳㍦㔴㝦昷捦〷㕣㈵摢挵ぢ㕡㤷挱㙤换㌲扥㠷〲㤶挱ㄵ扦愵换攰㜶〵㔰㤷㈲㐰㑤愳愲〰㜷づㄷ㈰つ㑦戶㌶っ晣ㅥ〰捥昲㜴</t>
  </si>
  <si>
    <t>㜸〱敤㕣㕢㙣ㅣ搷㜹摥ㄹ敥㉥㜷㤶愴㐸㡢戲㘴㈹㡥㑤挷㜱㝣愱捡㠸戲㔴摢㘹㔵㠵ㄷ㔳㔲㉣㠹戴㐸挹㜱㥡㘶㌵摣㍤㐳㡥戴㌳㑢捦捣㔲愴㉤㔷㐶搱㤷〴㘹㠳㌸㘸搰㌴㑥㥣挶㑤㠱愰愸㡢扣戸〹㥡㤷〲〱ㄲ〴づ㤰㠷攴愱㐵ㅦ摣愰㘸ㅦ㕡ㄴ〲晡ㄲ愰〱搲敦晢㘷㘶㜷㜶㤷㍢愴搷㜶㑢ㄷ㍣昲ㅥ㥥㌹户㌹攷扦㥦晦㍦攳㡣㤶挹㘴㝥㡤挴扦㑣㔹ㄶ敥㕥摣昴〳攵㑣捣搴慡㔵㔵づ散㥡敢㑦㑣㜹㥥戹㜹摥昶㠳㍥㜴挸㤷㙣戴晢戹㤲㙦㍦慦ち愵㜵攵昹攸㤴换㘴ち〵㐳㐷㍢㈷攱㙦㈴㝥㌰㌸㙡㌰㡢㙣㘹㘶㝡㝥昹ㅡ㘶㕤っ㙡㥥㍡㍡㜶㈵ㅣ㝢㙡㜲㜲〲晦㑥㥣㜸㝣攲搸搱戱㤹㝡㌵愸㝢敡㤴慢敡㠱㘷㔶㡦㡥㉤搴㤷慢㜶昹㈹戵戹㔴扢慥摣㔳㙡昹搸愳换收㠹挷㈷㑦㥣㍣㘹㍤昱挴攳㠳㜸㜵收攲捣昴㠲愷㉣晦㕤㥡㌳挷㈵㥦㤸㔵㘵㥢㝢㔳捡戳摤㤵㠹㤹㘹晣㤷㔸㍦㥥ㅥ㥢㔸㕣㔵㉡攰慢㤵愷摣戲昲つっㅣ㜰愶㝣扦敥慣ㄱ㜸㠶㌳㠷慤㤶㑤㍦挸㌹㌳慡㕡㌵㥣㜸搶㠲㌳て搸㔵捤捤㐱㘷㔱戹扥ㅤ搸敢㜶戰㤹㜷㤶㌰㔱㘵挸戹散慢㑢愶扢愲㉥㥡㡥捡㌹㘷敡㜶㈵ㅢ愶㑣摦㠳昱ㄴ挹㠵挹昶㈷愶㝣㘷㘶搵昴㘴㐵㍥〱㤳搲㜷捥㉢户昶扤扦晢扣㕣扡扣㠱㜳㍥搰扤ㅦ㕡慥㤸㕥愳攷㜸昷㥥搱收㕢㔷昰搱敥晤ㄳ㌰㙡ㅤ昳㜰昷㌱〲捡搶摥摡㐰㐴摦〲㔱㙣挶挸㌳敢㘷㔶㘰㐶〴ㅡ㐵㘶〳捣〶㤱㘹搹晦〲㤷㈴〷戲㐹㉦㤹㝡㘹㔹㉦㤵昵㔲㐵㉦㈹扤㘴改愵ㄵ扤戴慡㤷㙣扤㜴㑤㉦㕤㐷㥦㌸ㄵ晡晢昵㈸扤昸晡㝦㕦昸晡㉢摦㤹晦昲㍦㍥晢搴㤷㕦扤敦戵挱㝤攸昴㜴戴愸㔹捦扣〱㔲㙢㔲昱昱㠹㘳晣户㍤㔷㠰㈹慣㤳搶㘳搶攴㘴攵攴㌱昳㔱㌳挷㙤愵㈰扦㠵㔰㐶搰㜷搰㝡挶㜶㉢戵ㅢ㠲扢扢愷㑤㕦㌵〱㌷ㅥ戵㑤搷敡㙥挵晦挰搶㡤㡢㠱ㄹ愸㈳敤㙤捤㐹㍡㠶㉤㠲慤㤴㉦敦扢愷㝤搸ㄵ戳㕡㔷㔳ㅢ㜶搸晣挱戶㘶㘷挱慢㉤㜷㙦㥤昳搴㜳㡤搶㡥ㄵ㑤㐱愸慤换摣ㅤ扢っ㥢挲㜵㡤捤慣搶㝣攵捡昲挶㥤〵扢㝣㕤㜹㡢㡡㈲㔱㔵㘴慢㜷戲㈹攲晡昱㜹ㄷㅢ〵户㔶㍥㤴慣戵㥥摣〸挰捣慡㠲昵慥㈹㉦搸㕣㌲㤷慢敡㘰㑢㤷昰㥤㘸㌸摣㔲㍤㔷㉢搷晤㤹㥡ㅢ㜸戵㙡㙢换㔴㘵摤㠴愴愹㕣愸㔵㔴㌶㥢ㄱ愱〰㠱摢搷愷㘹㤹㐷扡昳㠲㈰㈲㠱㘲㌲昲㕤慤㘴㌷㜱〹扢挳㉥慡㡡㌴愹㝦㜸㥢挹戸㕥㤱㌱㈹ㅣ㤸搸ㄳ昵〷㕦晡搰㌶搳㌶㌰昷摥㜶搶昵搱㘸昷㑦慥㉢㌷㌸㙢扡㤵慡昲㔲戵㥦挶ㄵㄹ挳挸㜲户㈱㄰扡㐲㡦慡㑥摢搰㌶㜳㌷散㑡戰㥡㕦㔵昶捡㙡㠰㍡㘸挸㐲㠱愰敤㐸挶ㅤ愸㌲昶㌳ㅢ㐵㔶㉣㘶昲〷搸㈹㕦㐴捡攴㈸㥤㔲㜸戹㐵㤰㜳㕣ぢ㉦て㕡㜳㜶㌵㔰愱㔰ㅥ戶㠰㤱㔰慢〹晡㠶㐸愲㥥㔹づㄵ挶〱㙢〶㔴㙡摡㙥戰搹攴摢づ㉥〹㠹㘸㑦ㄶ散㍡㔹㐰㔱搰㉡て㔲㜸つ㐴搳㈶つ搲㍢㈷㠸㠸㙣㤰愲搹㌱㜳㉢㤱戱㝦㡡㡣㐰晦㈴ㄱ戲昷戱敥㌲㠲挴摥㐹愴ㅣ搴㤵ㅦ昷愴搹㔶戶㝣㈸捤敥〴攰㡣㠳捣づ㌱扢㡢搹㘱㘴摡扦㐲挲㔱捡愱摣㥡㡣て攰搹戸㥢搹〷㤱㐱㍥ㄹ㤴㌹㤱愸愲つ戵ㄳ㍢㤲晤㠶㘰㈷㡢㔱ㅣ㡡㈲㕡挶つ㍢㜳挸ㄱ㐴㐷㔶攷敥搰戵㔹搱戱ㅦ改㑥㥢挹敤㤰㈲㔳扡㈶昷扡㑤搷㈴㈰搸戵㐷扤㜵㉦㠶ㅡ㘳捣敥㐳㔶㌴㍥挴ㅣ捡㠵〶敦捥㉣㝡㥡㤴敦ぢ戳㈸㌴㠶㝡㔴昰ㄱ㈱昳〸㤰㈲攴㍡㡥㉦㝢㌶㌴捤挱㜱敢㝤㙦㐳ㅦ敤捥摦ㄱ搲摢昴收㥥摥愱扦攸㙤㕡搱昷㠳扤戴㝦敡慡㘳ㅥ㐰戳昱ㄱ㘶て㈲㙢搳㌱㍣㝤扦㕤㑦㠱㤸挵㑥〲㜳晢改㜵ㄱ㉢㜷㘹㜳㑤㠹〶ㅡ戴㤶㑣㙦㐵〵昰㘰㥣㥢㠵㉤㕣昳㍣㔵挵愱戶㈲ㄵ㍣扦ㅣ㙡慤昴攷扣㥡挳晡㍤ㅢ搹㝦㕦㈸㠶㙣㔶敦换戴搹挸㈹戶㘶挲攷㤴愰ㅣ敡攰㐷扢ぢ㠹挴愰㔶昲攲戸昴昳攵㥥㈴改㐱㤲㍣っ戰ㅡ㡦㈰㠳㤴搰㝥摥㔵愲ㅣ㘵户摦㤰㙥慤ㄶ㉢㍤㝣㈹愷㤳㌶ㅦ㘲㠷ㅣㄹ〸ㅤ戶搳昰ㅦ昸㐳捥愲敤㌴㠴挵㠰戳愰扣㌲㝣ぢ㜶㔵ㄵ㐳户㉣㐵捤㥥慣㜸㥦挸㡡扥扥㡥昳㜴㡡㝦㑤攸愴㑤㑡愴㜲㝢㙡㘳捡㔹扣㐹㔴㜴㐳㔲愸愴戸㠶ㅡㄲ㠸㤴挷扥㝢㈲愶〷ㄱ昳㔱〰捥㌸挶㙣㤲搹㜱㘴戹㥦㐰搲散ㄴ昰っ㠷昵慦搳愵㕤㉡㘵ち㐴㠳戸〸摦散㉡慣㑥昲㌵扦挹散㌱㘴㙤收てㅤ㤰㈹㠴㈸㈸㑦㄰愲㠴㌱慣㉢戶扡㐱ㅡ搸㘷㈱戰㌴㔳昷㠳㥡挳挸搲㤰㌵㕢扢㔸ぢ㘶㙤㝦つ㤱愸㔱㉢㉡㍣戳慡㕣㔰㤷〷摢愷慤慥戶戶愶㉡㠶戵㔸慢㐳戴㥤㥢摤つ〷㜳㠰〳戶愴㥣捤㜵つ愹户昳㌱愶搰〰㘹昱户搲ㅢ扢㈳敦㌷て㝤挳㑤㠸㉥搹㐱㔵つ㔸㈱搳戱㕣戰〰㐵㐴づ㉡晤搶搲慡愷搴散㤰㜵挶戳㉢㔵摢㔵㐴〶㙣㑣〶敢捥慢ㄵ㐴〹ㄶ㙡㡣〱搶摣㈱㙢挹㌳㕤㝦捤㘴㐰㜱㜳㝦换㤳㠴㐵㜲搶戴敤晡㜸㡤㘰㤱攵㘱㙢㜱戵㜶〳ㄱ摢扡攳㥥㌱搷晣㕤㠱ㄵㄲ㝤㤸〴㌵㥡慥改扡㔶搰ぢ扤攲㠷〷昲㑣㠶扣㤷㘵㈶戸捡攴攸㌳㑦搱摥戴敢愳ㄸつ敤㜴慥㘹㄰搱愳㐶㘵㕦慡ㄴ㈶愷ㅡ㑦㜰捣挷㤰㝤攲捣攵㜳捤挸摣㍢㡡㔹攷攸攵㑦㤱昱㐲ㄶ㡤㐰〸㝤㜴晢㐲㔲㘱ㅤ㈹〷ㅣ〸㡣昳愹㥤晣㡡㤶昴㈱昵敤㙢ㄶ攷㄰㐹ㅡ戴捥㥢换慡㡡㜸戴㘳〶晢挲〷㥡戱㡥㔹昵愳戶㤹㥡攳㤸㈴㉤㤲攵㘲搹㈴〵㑦搵㠳摡〵摢㌵㉣㘴㐲㝦㔱㤵戹㠱㉡㜳㐳慡〶慤㑢っつ㑡㤹㜳搵㔶㑣捦づ㔶ㅤ扢㕣攰〳挳㜷扢㠲㈶挱攴㤴扣㜱㡡㘵挶㔸㥢㌵㝦ㄹ㈶㥢㍦〱㜴㑦㐰㡥ㄲ㜴㐴㍦㈸㔷搷昲昸愷昵攸㔸㠲㠰ㄱ㑦愹昱摢㤸㉤㈷户㈳㈰㜲㈴摤㡥敦㘰摣扥㠵㥡㔰〸ㄱ敢㈹㈴〲慦㘰㐲挸搳挵㥤户㉥扢㜶〰散ㄱ㘳㜳㜶㌰敢〳攵挸㔰㤴攳敤ㄱ挱㙡㘲搰㜸㐳㉢摣摢搹搴愲㈶敥改㙣㑦敡㡤て㙦搱ㅣ㙡㤴㠴㈲搹慥㤳㘸㤶㉤搶戸㥢㔴㡤㈶㡡㍢搶㌶㕡㥡摢戴〹㜷㑡㤱㜷愰㤸㠴㘶㌲挶敦〸愱㈰搰ㅢ改㈸晡散搳挹㈳ㄱ戱愱つ㔰愴㥥ち敢㠶愲㤰攰㌹㕣㍢愹愸㘲昴〴晥摥ㄷㄵ攷敢㐱㑢㡢戹㌱ㅡ戵㑣㔵慢昳㉥慣㠴戲改㔵㜶〹㑢㘳㙦愱㠶ㄱ敥散㔵晢㠷攰㑤㌰㘲挴㠶っ㡢愴昸㠱挱㠶㘰慥㐴㐴㤵搶搹㄰㐱摤愸㉥昰改㠲㌲㕤挱挰㘲㔰㤹㔵敢㘲㠶㌵㉤昹㔱ㄹ搰㌸㉤㡡ㅣ㌵慣愹㘵ㅦ㉡㍤愰ㅣ㡦㑡挲攰㠶㜵㠹㙥㈹㕣㘲㠰搸㡤㑡ぢ攵〰愱摤挶〴㍣ㄹ散ㅥ散〰㈲㘱攸㠴搶ㄹ㈵㘸㍥㠵㜰㕢㌷㐱摥改ㄱ愳㄰愴㤶愴晦㍣慤晤搹㔷㤸扥㝤㍡ㄳㄷ㈲㈶㘲戸㉢挵㝡〰㜲㤳㤱㐹㜲搱㘸ㅣ㌰て㈵㥢〸慤挱戸㡥㈶挶㄰㑤㍥㉦挰㉤ㅥ挶戲㠶挹㌶㔵摣㜳ぢ㙣㘸搳敡收㍥敢㥣㕢慥搶㉢㑡㔴㜱㉣慢㐵㈳敦ち㝣挹ㄵ挰㤰㥢㔲攰ㄲ〱攵ㅣ㡥㔲摣㌲㤱搴扢摤㙤㥣挶㜰ㄱ㜲㤸㈳㔴㝤っ㐰愶戸攵㈴㈰搶㜱㑦㠱昶攱晥收〵〶戹㍣〷㤱搶㔱㐵㔹㜶ㅥ昷昱ㅡ㔱㘴攱戶㐴户昳戵昳㌵摡散㠹慡戳㜶㔸戵㉢㜰㠴㝤㠶〲㉦㥦㠷㌱搲㈳㜷㜰㤲捣敤㈸扡㝢晢㤶㍣㘶㙥〳ㄵ㠲〱㡤㌱㕥㥥㠲㌲㠰㉡ㄸ㠹〶户摥戴扡㌵㐶㝦㘹㜹ㅢ㔳挸㌴㠶㠱㘹搰愲㘷㘸攰捣愰扣扤㠱㜳㉦㝡愵㐴㐸㤳挱㔴挶㈸㐷攱戰〷搲挰㑤㍣㐸㉦搵愰㠴㠲〳㜲㌱㉣扥㥢㌸敥攰〸㔴昳づ戶㔵㉥㤸〱慥扦戸㠷摢慡愷㉡ㄵ㥡扢昰捦敤ち慣攲敡㐶㘸㡥ㅥ㘸扢㤴㈵㝢愲㝤㜷㝦㕢㐳㜴㔹昰昸散挴㔹㌳㈸慦㉥〶㥢攱挵慤㕥㐹㈲昷㝤昸㈳戶㝣㍢㙤收慣换㡢愸敢㠴㝤昱扡㕢扢攱捡扡㜲㍥㙦晤㠱㐲㜰㠵戲㥦㡢㉣㘶㝥㡤㝦㤲昴㑣敥敦㌰攳㑥㤶捤〹㥡づㄲ捥㈳愹㘸捣攱㉦㠳搴㘳昸㥢㐲㉢戰摦ㅢ㌷〷㐸㉢〷摡㘸㐵㠴挱ㅥ戱戸㉢敦ㅡ戱㘸摦〳㙡㐹㌰攱戱ㅣ㌰晦㑢戰扦昶㕤搴㄰改㜸㡥㐴㐹敥㍥㤴㔲㔰㈷挲㍣扡收挱㑢㈱晦㝦戰ㄴ㜳昴㤶㉣昵扦挰搰摡摦戶愳攸ㅥ愲攸㡤づㄴ㘹扣ち㈲㍣晣㔴㔴攰㐳㡥㈱摡户ㄵっ攷㥥昶づ愱敦昹愵摦晦挳㐳攸〵㘰㤸㐹散㌴㠴摢ㅥ㐰戹㘱㈶攸ㅤ㘶〲〳昸㘲㈶㕣攴ㄸ㐶昲㐳㌳㈱昲㠳㉣愰㘲㝢㌳㠱昱扤ㄴ㘳㌰ㄱ㙥㑤戸㌶㜸ち㍢攸搰㐷㜶ㄶ㤷㙦㤵㡦㤸㍥ㄴ㤷㍦〳慦搴愱捥敡〵搳㌳㥤挳㔲㝦挶㔳㔰㘸摥ㄲ㙥㜳换㄰㡥㌸戲㘵㡢っ摡挲㕦ㄱ㝢摡昷㝣㉡㍢扢挳づ㑣㠵㈹㜴攱㙢〵㉤晦づ扣㈵ㅡ捦づ㤹ㄷづ扣㝥收㥦㥦晦挳搳扣戱ㄶ搱㙡敥ㄱ㤴㝢〹摢搳㥥㐰㘰㌷㜱㔹攴㑥㝥㥣㜳〱㥦㈹搹㙢㔵㌵㙤㝡㘲〹昹㠶ㄳㄷ㐳挲㑢㄰㘶㐸㝣扢挱捣挴摤㠷搰捣㥣㘸㜳㜹捡挷㑤攲㈶㥣㐸㉣㕣晣㝡㜱攸㔰敢慡挸㝡戴㌸㜳㝦〳㔵昴㌶ㄷ搲㙡㈹昲攴挹愴㘹慦户敢扡㤳搴㜵攱㘱㠶愱晦㔸㑡㈱〶㐱ち㐹ㅥ㘶㜸㈹㐰愴搴㈲ち㌹挶晡㔲愲㙢敤㘱㕥晡〴昶㠴㠰㙡㕣晣敢昱㐳ㄶ㐰ㄱ㔸㡣晤昱扤㥥㙡㘹㡢挶慡㠹攱㕡戱㘹㤶㔰㤰〳っ㉢㈶攳摡换㈸挴㈹挷㤳敤㡥㕤㔲㝣挹㤰ㄳ〶摦㐲挶捥㌹昴户ㄵ㥤㈷摤㍡㙥㝦㐰捦攴㐵㘱戸晢㔹㡤㐳愹挴改挲慥挵戰㡡昹㜰㔸㙣っㅡ㠸㥡愰戳摣挳㌸㤹㈲〰挸慦㠵搸㍥摥㥣晡捥昶ㄶ敡㌸户ㅦㅢ攴て昶搷㍤㈹㡣㡤户㤲㘳㈰㘱㜷搴慢㄰㕥ㄱ扦㠲㈱㘲攵㙢㐶戳挸㜷㘹ㅡ攳搴㌱㘷昵㜵敡㝦㐶戰㠵戳㥥㘱㙦㠶戲㕢昴晦戳愸搸㔶晦㙢㑦㜰㉣㝥挶愷愲㠲ㄸ愷㡣愱㙣ㅢ戶㈱㐴攰摤㐶〰㐷づ挷㠶ㄴㄹ昶づ㑢㡢昸㠰㌵㙣ㄶ〹づ摦㔷戶晤㝡㐴㘳㉣㙤摢㠱慥〲㤰昱愱摣户㈰㠲扡㡥㙦㤵㕢㥣㡤㈹晦㘹㘴〷㉥搸㘵慦收搷慣㘰㙣ㄱ㠱摦㌱㝥㝦㘶挱收㤹搲㕥㙢ㄷ㙡昷〳ㄲ㠳㥦挱㤸㡢昳㄰搸ㄷ㔵昰㙥挵㈳ㄹ㕤搸㔹㌴㠳摦㈲㡤㈴㐲㑣搴づ晥ㅤ搶搳㜵戳㡡捦㔷攷攱敦っ㔸戵㉢㤴㕤攸㜵㙥扦愵㐱搰攱㥥搶㔳昰〹愹敡〴〲㘴戲㠵摦晤㍤挲戵ㅤ〶慤㝤愳扤昹散搹㥢摦慤㤸晢㜳攰㜴㘷㙦㘹㈵ㄹ扥㤳㕦㈵ㄷ㡤慢捣攱ㄳ㠱戳㉥捤㜹摤收愴攵㙣愳愰昳攸愳㙥㍡挳挶慢㜰愱敤㈰〲㙥㘲愸㌶挵っ㍦㘳㌹㉡昰㐱愳愷㡦慣愸㝤つ摢㈲〳愰㥣挹㔷㤰㜵愷敡慦㙥㐵搵ㅡ㍤㍤㌲㍦㐸㍦㐳扢㡤扦ㄱㅥ㐸挹挵挶ち戲愱㍥㡤〷㄰搲㙡㔱晢㔳捣㐲㔸㠶㌰戱㔹㠷〳㠹ㅣ㌴㔰㌶慥㈱㡢㤳挶㠳㠶慣昲㑦㌰愰戱捡㉡㙡扢慦昲㑢㕢慥㤲㈶㠲慣㌲㌹晦㐸慣㘲㡣ㅡ㥡㡤㌵㘶捦㌱昳㤰㡤挴㥡㘶㤸挲㤳㝢挹㠷㐱㠸敦ㄱ㝦㐸㍦㡤晥扥㜵晡㈷㙦㌲晤挷㘹㑤挴㈵㥡㕡㜷㐱㜱㈹扢昸㝣㜲ㄷ㜵搴㜶摦挵攷戶摡挵〸㈵愹㐰昵〶ち㠰敡㔵晣㤱㕤㙤愰㐰㠰昲愷㤹㜱㙤换㕥㠹㝥ㄹ晢㍣ち㐳㝤㈳㐴ㄷ晤㌶挶ぢ捣㙥㌲㝢㤱搹敦㌳扢挵散㈵㘴㐳㝡㡥ㄸ晣慤敥捡㠹戶㘷晣㌵㉤㐸户攵戳搹㈷昱ㄹ散愶㡥昱㝤昸扦〰攴㐴㤳㘶昵㡦昵㌶㔷㙣捤㔲ㄱ收㙥〱㍣敦㘰ㅥ挲慣改戶攴㡣㐷昰㉢㈰㡥㐱㝡ㄴ㠸晥〱ち㌱㐴㐷㘲㐰收㐸㈷㈹㕦㐹㠹㤱挹ㅢ愵〴㙣㍥昴㙡攷㐳搳愲攰㐴敥散㕤㈱㘰戱㌷㝥㜶摣㔵㉦收㝢扣㉡愱扤ㄸ搳敤搹戳昱㈷㘸㝡ㄴ扣〳摦㠴㘶㍤昹㡣㠰搴㙥挶㥤扦昳㐶搳昷㡣〶㈴㌰㔷搸㤹晣㈸㥤㕦㠸㍢ㅦ挷攷㙤搲㈷㐳捡㘲㝡㉢敥㑣扥㤵捥捦挷㥤晦晤昸攱㐶攷㤸㑤挳㤹㜳攴愱㤴〳㠳ㅣ愱ㄲ㥦扡て愳㝢捥愲ㄱ㌲㘰㠵搵愴㐸㠹挱㔷挵っㄹ挴慤ㅡてㅦ㥢㥦挷㈵㌱摣愵㠱愶ち晦㥦ㄳ攷㜰㜹㙣搶っ㑣㝣㑢扥㡥愸扤㘷挸ㄳ〷攷慤㜹てㄵ晤搶㌹ㅦ〷搳捡慥㈲ㄱ搸㔴搹㄰扥摢㐴㌷㔲散敦㈶㍣攲㘸愳捥换㌸扤㘹㘰㠹㔰㘵戵㡤ㄸ戳㤹㤷㥡㌴㘳㝣ㄶ挸㠱ㄶ㐱捥㠲昱㌹攴㘱㐴㡢搷扥㌳㈳ㄴ㡦㈲晢㍥捦㠶㍦㘲昶挷挸㡡ㅡ㘵㈱改㈰晦〵㘴挳昱晦昱㘳㙣㕤㥣㑥扡戶ㄶ扦㉣㐹㐶挶ㄷ㌹攰㘵㘴㝤昰㠱㙢ㄱㄱㄶ㡤㉦愱㈶昱㔲㡤㜲㤵戲㔳扢㡥㔹㙥攱㈷ㅡ㑦愳愴㤵敡㙢㔱㌵敤昰愲㐶搹㉢搵㜶㔴㝤㔰慡㈹㡤愵㝡㌵慡㍥㈴搵㤴捦㔲扤ㄲ㔵㍦㈴搵㉦挵搵㔶㔴晤㌰慢㐷㈸换㘴晢㕦㐵挱㜸㠵搹搷搸㤰㈳搸㜶㡣㍦㐲户㐷㐳攴敢ㄸ慡ㄱ㈹㈲㕡㕦㡤ち㝣搰㠸ㄱ搹挹搵㘸挹搴㤴〵㍤慦ㄱ㑢搲㔰㡡ㅡ㑥㐹㠳愶ㄱ㜳搲昰㤹愸攱㌴㉡㡣搷㤰㘹挴っ昷㘴晣〵㥦㠸㄰㜹攱户愲㠲扣㤰㌰㤰攱㥦㙡㝢㈱攱㈲つ捦戶扤㤰戰㤲㠶㑦㈶㕦昸㙤㑥㉡ㅢ㐳愱㐵攱㡦㜰㠳〲敦扦㐲㘱愸㙦㤸㙢㝢〶㍦㝤㐳㉢㕦慤㕣扤晡换攱散搸㤱散㈷㍦㍥昸㤵户㝥晣㡢㤷㝦昶改㔳晦昶慢㔷㕥昹搹扦扣晣收慦扥扦㝣敡㠷摦晣收て㍥昱敡㥢扦搸㙦㝤㐳㝦攳㤷攷扦㜱㜳昲晡捤攷慣换㡦㥣戹昹散戵愷㈷ㄷ敥ㄸ敦敢敢敦㝦㜰昴㐷㜷㍤㌴昲搲㜳摦搵晥晥ㅦづ戹㥡㙣ㄷ㉦㘸㕤〶户㉤换昸㙢ㄴ戰っ慥昸㍤㕤〶户㉢㠰扡ㄴ〱㙡ㅡㄵ〵戸㜳戸〰㘹㜸扡戵㘱攰㝦〰戵㉣昳愹</t>
  </si>
  <si>
    <t>0.135 %ile</t>
  </si>
  <si>
    <t>99.865 %ile</t>
  </si>
  <si>
    <t>㜸〱捤㔹㝤㙣ㅣ㐷ㄵ摦搹晢昰敤搹㑥㡥㝣㈷㈴㡤ㅢ㔲昵挳攱敡㡢攳搴㘹㠸攲昳㕤散㌸㑤晣㤱扢㈴ㄴ㐴㉦敢扢㌹摦挶户扢㤷摤㍤晢ㅣ㄰㐵㌴㘹㔵愰㑡ちㄲ㙤愵愶㔴㉡慡㥡㈲㔵㐵晣㤳㤴搲㍦㐰㐲〲昱て㔲〵〲㐱〴㐲㠸㍦ち慡〴㐲㐸㈰〸敦㌷扢㘷摦挷摡㑤㐲㤰戲挹捥捤扣㌷昳收捤㙦摦扣昷㘶㉣㌱㐹㤲㙥搰㠳㕦㍣㐱㔴戶㘶ㄶ㙣㠷敢昱㤴㔹㉥昳扣愳㤹㠶ㅤ㑦㕡㤶扡㜰㔴戳㥤〰㜵〸攷㌴攲摢愱㥣慤㥤攳㤱摣ㅣ户㙣敡ㄴ㤲愴㐸㐴㤱㈱挵㝢㘳昵㠶㠲㔱ち挸ち昵㤲㤴㌰ㄵ㕤ㅤ㔴㘴㔳挳ㄳ搳㘷㘸㤲㡣㘳㕡㝣㔷捦㐹㔷搴㠱㐴㈲㑥晦昶散ㄹ㡣昷敤敡㐹㔵换㑥搵攲〷っ㕥㜵㉣戵扣慢㘷戲㍡㕤搶昲㡦昱㠵慣㌹换㡤〳㝣扡慦㝦㕡摤㌳㤸搸㌳㌰㔰摣户㙦戰㉢㐲㤲㈷㔳挳㠷㜹戹㐲昲敥㤴㔴㠵愴㡥愷㠶㈷㉤㕥扣㔳㌲㐳挰㈵㤱收㜹つ〰㜲㙥㘹挶㑣㍣㌵㑣晦ㅢ㔰愱搶㈳昱㠹㑣㠶ㅢ戶收㘸㜳㥡戳㈰㌰搴㈷昲搳㈷搵㜲㤵㠷㜵愱㔲㐴㍦愹㕡攳慡捥扢昵ㄳ㌶㍦慥ㅡ㌳ㅣ慤㤰㍥㕡搵ち㐱晡戰㠱〷晤㈶昲㐰㡡㑦愴㠶㔳㈵搵㜲㠴㐸〰昸戰㕦㙦㌱㔳扣㐱ㄵ㌱㐶㔰〱て敢昴㑣〷㜳攲晢㉡㔱ㄴ㥤㔴㠴扢愸㔸摢㌰戲㐷っ敤改㘷挱扦㤱〱㌶づ㐴㜷㌹愷捡戹㘹㌹㤷㤷㜳〵㌹挷攵㕣㔱捥捤挸戹㤲㥣搳攴摣ㄹ㌹㌷㑢㝤敡㑦愴愳㐳昶㥥ㄷ扥㜸㜸㙦㑣挹ㅦ㝡㘳昰㜷て敥㔷㝥㜱㡤挱收㠴昱慤愲㡡戲㥡㡡㜰㡣ちㅦ㐵ㄲ㡣㝤㐸㡡㐰㤹㐴昶㥤㥦㕢敢捦㑤㝣敦挵㙢扦㜹㍥昹挱晢っ㠰ぢ㈹㙢㈰㘵㉤愴慣昳㤷戲㠷戱て㍣㈹㑦㕤昹愱㤴㝣昷挲昰挵㝦㝥晦挷搷㘶㙥㝣㠷挱敡㠵㤴つ㤰戲ㄱ㔲㌶昹㑢搹捤搸㥦㍣㈹挷㍥昵摥㡤晢晥昱摣搰慢戹㔷捥㥥㑤㕥晦㐱搷ㄶㅡ㌲㑥㕦㉢㍥捥㥤㍢㘴摡㈱㝣愵㥢户づ㝣挹㤰敥ㅡ㔷㥡摢㜹〵㤶㌷㘶ㄴ㜸㉤㑣㌵戲挸㉥㍤㘵ㅡづ慦㌹㘹搵㔱㍢昴㐹搵攲㠶愳㔰愷㕥㌱捡慤㘱㘴户愰搵㐷㐷扤ㄶ㐹㠸㠹㙡㠳㤴㑥㐱㜰㈵㌱㜲㔲㠱愰㕢㐶挲㝥摥敡戰㙡㤷ㅣ㜵扡捣㜷戶ㄸ㌱㜰愳㝤㜳挲搱捡㜶㥣㐴㡥㕡㘶戵〲㐴敦㤸ㅣ㤲愵〰愰昰㔶㉡㠴㙦挵㉦㑤㌰愴㙣愳㥦愸㘰㉡㘰搲〷扥〱捥ㄲ慦敢㕥㙡㤰㡡㘹㔳㔷㌵攳づ㝤摣慥ㅤ㈴㜴捡摢㤷㘹㑢㥤㈷ㅦ戳㈴㝡㜷扣て晦㍥摡挹㤲㡦㉤づㄴㅦ㈹㈶ㄲ㠵㠱㍥戵㕦つ㘱㤷摥慡㡦挰愶改搲㑦㘹㐶挱㥣ㄷ㑥㘳㡤㑥ㅥ㐱㌸㠲散㐲㠵ぢ㔲㔷㌱慢㕡㌳㥣ㅣ㤱㌵㤶㕥㔷㑣㤹㤶挵换慡挳ぢ㠲㠰㄰戴戱㤹㘸㡦㔸愶づ晡搶㘱搵收㑢づ愹户攸㑥㌴㙣㔶㡤㠲晤㜱㝦㘶挶㈱搱㕢㕡㜹㑢㐲摡㠶㘵挸㐹㜳㕢㘸㝡㑦敢㌰㘱晣挹㥡收戲户戵戰挹㑤㥢搳换㜳㐷㉣㝥㜶㤱摢愶㔱㤲攲昰ㅣ〷扦㙤㤵㉥换搵㡢㥣慡㘹㜳㐳愸搷慢㑦㙡昹㔹㙥㘵㌸愲㌸㉦㠸愵慥〷㡢搳㝥捣㜳扢㜷〲搰㔳㥣㈸散㘸愴ㄶて搵ㅣ㑥扢戹㐰晡㔲晣㜴ㄶ戲搸㐹ㅢ㥡扡戸㜳ㄲ㘳㜳ㄳ㜹挴捣㔷㙤散㕡换㉣㌷㜳㤲㠵㌹㤵收㉣ㅣ㌳ぢ㍣ㄸ㤴〳㤴㈳〴昱㐸ㄴ㤷〲戴㤵晢㕡㌶慡〸㠲㤰㙤㌷㐶㥢〶换㐱戸改扦愹㐱捤收㠵㜱㝥㉥㘳㌱挱㘱㥢㥡昷㑡晣㌸愱㐷㈸㤵㌹㌶㤲摣敡㔱ㅡㄴ㕤戲ㅡ㑣攲敢㑦摤ㄵ㌵㘰〶扢㐵敦〷㤶㕦㡡㄰扢㘸ㄹ晦摦捥戲扣搶㕢晤愱㌹昲搹㠷㔵愳㔰收搶捡㜸㐱㈳攵ㄳ㈸㜶愲戸㡦㡡愸ㄴ晡㌵㜹户㘵㤱㐴㔴㘶㌵戶㄰㥡搷ち㑥㈹㕣攲摡㑣挹㈱ㅡ㈵㤰㤱〸㘰㍥㐱㉦㝥㝦㑡慥㝥㤳㑣ㄵ攵㝥ㄴて㔰ㄱ㡤㐶㈵攱㍦挳㔱攵㈱搱㤶ㄸ㠲扢挸㌴㄰摢摢㥤敢㈷挱㔶㔶攰㌱㈴〶㜰㘸㑡〲挵㙥ㄴ晤㔴㐴㈵昶㌳㕡〷搶昲㉢搲㘲㡥戴昹㤰摥搷改㤵㤴〱ㄴ㝢搱慢㐱愳㐱搱㤶ㄸㄲ〵愱ㄱ㕣㕥扢㐶晢挱㔶㔶攰㌱㈴ㄹ㐲愳㠳㄰㌰㠴㈲㐹〵㘹昴㥥愷㔱㥣㥡㜸㤷㌰㑡愱㔷ㅡ扤ㅡ㌴ㅡㄱ㙤㠹㈱改㄰ㅡ㈱攷㘸搷㘸っ㙣㘵〵ㅥ㐳挲㈲㌴㍡〶〱攳㈸㈶㌰㐸㘲㙦㝢ㅡ㝤㠱㥡てㄳ㌶搰挸挵㘸ち扤㡥愳㔷㠳㐶㔹搱㤶㠲㠸㠷㝥愶戵ㄸ扤㤱㐱㐶㡦㥡㙡㘱㐴捤搳昹愰挳㍢ㅤ㐴㔲愶㕥愱㥣挲㡡愱㘷㡡㍣ち㜹慡㌹慤挰慤〸〸ㄹ㍡㤴〴改㜰㘰㠷㠵㍦戶㈹㔹〸㐸愱㔰㘷挴㙦慥戱扡慣㥤㥥摤㌷ㅥ㝡挶摡攴晦㜹㙡昰㈰捣㌱ㅡㄵ㐸挰㑣㤵㤳㔴㠴㘰晦户散挳㘰㜵ㅢ昴㑣挹㥣㍦㑣ㅢ㠰摢㙥昲㙤愷㉣捤搹搸㑥愶攴㐷搵㌷ぢ晡愸挵㈹㙣㔹㔹昲摥㘲㡤ㄸ戱挵㤷㈳〶㙤ㄱ㉥愴挱㜹昶ㄶ㑦㙡㝣ㅥ㈱㜷㝢㍢㡢㑥て愹慡敤㤸㈲㔷扢愷㥤㥦㌶挷㑤㈷慤搹㤵戲扡戰搳㠷敤㜲㑥㤵戸㐱ㄱ挷愲挰昳㔱㥤捣㑡㠵ㄷ㝣㜴捣㤸㔵㉢捦挷搲㜷㐳捣愲㉦攵㍥㑣㠴㉢ㄶ㘱㘱㤹搱㜳㝢敥㤲㙤㠶戰捦慦㝢㙢昴昷攷捥ㅦっ㔳㄰㘴戴㐱㘸㡢㠴攰㐲㙦㌷慣㜵㌷㈵㔳敢㜱っ㍣㐶㐷㘷慤㔲收挳慡㐵㠶㙤㕡戶愲搷慢慥攱㌵ㅣ挸摣摤㜲㌷㠰㑤戹㠱㥢ㄵ挴㤷㡦㡡つ㡡ぢㅢ㠴㌱㈳ㄲ戱㜵㉤攱㕢慣ㅢ戱攴㌶扦㔵攸ち㜹户㕢㔴〴昱愱㘳づ㐷愱㕣㑥㡡㐰㉤㍣㉣昴〶㠹昲搵て〱㌱㘸攰戸㉥㐶㐵㘷つ㜳摥㄰㥡㠷㙣㘴愸㄰愸㜴㜴㘰ㄹ昰攱攲ㄹ愸㥢㡤ㄴ㐲捣敤昵挳捡㍤㐹㉣摥㈷㡣ㄵ㈸愸㝢ㄷ〸㕤戸㐰挸㕡㕣摣ㄲ㐴㐴㠳㈰散搶㑦㤹搶散戴㘹捥攲㝣户㑡戴散ㄲ攷づ㑥昴㥤扡㝢㉤㠱㍡搹㝥㈰搰㜴㙡昷㜰〷昳㕥搲挷㡤搱㥦愱㕡㘰挴捡㡢ㄶ晢㌶慤ㅦ〷散戱换扦摤㕤㝢㜳晤㤱㔷㡦㜴搷㌶㍥㤳㕣挳㕥昳ㄸ㤵㝦晤㝤㠳扤昵晤攴搵搵㝦扤㍥昳搹㜷搷㠴㄰昶㙦㉡攵㐲㜴㕦㕤㕣昴㕤㔹捤㈹昳捥愲㙢ㅡ愸㐷㡡攴㡤㈸ㅤ㉥㜴ㄴ戳㈵㕡㜵扡扢㌸㙡㘹㠵戲㘶㜰㤸づㅤ㌴㜰晢㜱㤴捦㔰敡㍢㘹攲愶挵㌴扡㡢㔹㑢㌵㙣挴ㅡ㈳扦戰愶愹㈵㜶㑢愸㌸慣ㄹ㌶㑤㈳晣㈵敡慢㡢㜰攷昴攵慡扡㌱慡㔶散扢㘱㍢㤱㥤搴ㅦ搷㜹挹㑣㤶㔹㐴㡥摣收㡥㤰挲㑦㤰扣㡤つ㍢昰搱ㅥ扡扦慢昴㈴㤱㈵㔳㡥㉣ぢ晦㈶㈳㡤㐲攰㈷户㠶挴敤收ㄳ㘲攸摢㈵㙥戵扣㤳㑡挰㉦㜴㉦㘶散㈲〱捤搱ㄸ昶㄰ち㝡㤵搳㕥〵つ㠶昴て戹㐶㑢昰㔶㠹愴㑣愳〳㤲㍥〴昰㘵摤㌲挳㔲攰㥡搹㘵㌲㔴㌸〴慡㑢㡣扤㑣㌵散㘹㥦㍤挹㤰㍦㘲㕦扡晢愰㐸戵愵㝤昰㈲㡤挱㍥戸晥㥦捣戹㍦晥攴㉦改㡢㕢㌷晣攸挶㉦摦㝥㥣扤攰㌱㕡昷〱㐳戲㠹扤㈰㠵捦㔰戱愵〹㝢ㅣ戸㈸㐱㕡ㅥ㝥㠶㉣ㄵ㥦㐰㤹愵㠲㈱㐷ㄵ㈸㤵扤㡡㐰〹㈹愹て㑡㍡㤱ㄵ〳ㅤ㤱㠸慥㡣搲㄰昵㄰㈸㍤㑦换㔸㐲改ㄲ戵㤶㐳㈹㐹㐳ㄶ㔱㔲攰㉤㕣㑦昱㌵て㠸㌶㑦昱㔵㡦㌱㍥㌱㤴㝡昲捡㕢挹㘷戵愹摡扥愹㙤㍢ㄸ㤲㕦ㄷ愱㌹慡戵㔸㘷〵㌷慢㍤戴㈱晤慣㤳愵㘹㠰㠰㘷㥥㉡っ〹戳㠰愷收㔵〴㍣挸㡦㝤攰㔹㈰戲㜲づㅤ㤱ㄵ慦って㔲㘶〱捦㠵㈶㜸捥慦〰てㄲ散㈵㜸㘰㐴㉥㍣㕦昲㔰㘸㌳愰㈷㍤㐶ㅢ㍣挸挴㕤㜸扥㑣戵㝢㥡っ㠸㜰改挹戸㄰ㅤ攵挶㡣㔳昲㐵〹㘹扣㐰改㈹慡㌰㈴昱〲愵昳㕥〵㡤ㄸㄲ㘲㤹摥昰〵㉡㍥㤶ㅡ捥戹〱愳ㅥ㜷挲㑦ㄳ㜹ㄵ㤱ㅢ㑥挰㌱攴捦ㄸ愳㍣㠳〲㜹㌵ㄳ㥢ㄹ慤㘷愹愸㍦戱搳㔴ぢ搲慢㝣㠵㡡敥㐰㑣愵ㅦ㌱㄰㤳㈹㄰ㅤ㥢慥㤳㥥〳〹昹㌵ㄳ㈶㡦搶㐵㉡敡㑦っ愶㉦㘴㕤愲ち挹㠲㤹户挸㠲搱ぢ搲㌷愸㈲㉥㝤㤹戰て戴㥡昴㠲㥤〸㔹摦愴ち挹㠲㑤戴挸㠲㠵〸搲㑢㔴ㄱ㔷扦㑣愰㠸㔶㤳㕥㐰㔳挸㝡㤹㉡摤〱〶㑣㘰〰攱换㘸㈷换攵㥥㝡㝣戶挳慦㠰搴㜴㙦ㅦ晥ㄶ㤱戶㥢昴〷ㄹ慢㙡攴换㔵㈷㕦捡捤㤶慢㜹㥥㑢昴昵つ㈶昶挵㙢㘵扢挶㑥㝢㌶㜲挴づ㕦扡晦て㠹搴搷㌷㕤摢㕢扢㙡扣捥㜲ㅥ愳昵ㄶ㍤㔶㕦㙥〸挸敦昷㑢㌴摡㉥㌶㝡㕢㙦㤱づ搱慤搰〲㌰〸搰搹㉣㈴挲㘷㔰㝥昴昶㘴搵㤳㍤㠵挴㠵㥥㈰慤晦〷㌹戰摢收㕣㙤㍢㔱㤴搷愸㘰戰㈲戱晤㠰扥〲扣ㄵ㈰捣ㅥ㕦づ挱㑦㝢㡣搶扦㈰挴敡ㅦ㤹挱摥㠰㈲㍢㐵㕤愱扡㤸敤㑤㔰㘰㘷㝥戳ㅤ㕦㙥戶㈹㡦搱昶㤷〶ㄸ愲㤸㘴戲㜱㤲敦㘲ㄲㄸ愰摦㈴㡦㉤㌷挹ㄱ㡦搱晡㠷〸〶ぢㄵ㤳㡣㌵㑥㜲㤵愸㈱㠰搷㥡攷攲㔸㍥㠲敦摦㜲改搳搹戹㠳㠸搹㤷摥ㄹ晡㜷晦攷㤲っ㐸㘰昸㈲〱㕡㌷ㄱ㌰㐳㈳愱昳扦㜹愹㙤ち</t>
  </si>
  <si>
    <t>㜸〱敤㝣ぢ㤸㕣㔵㤵㙥敤敡慥搳扤慢扢搳㐵㐲㜸ㄳ㥡搰㍣挳㌴㔵搵㔵㕤㔵㐲㐸㍡㥤㈷㠶㈴愴〳挸昸㘸敡㜱㉡愹愴ㅥ愱慡㍡㜴㘶ㄴ㜰〰昹㤰ㄱㄴㅤㄱㅤ〴㘷挶敦㕥ㄹ〶㘵㄰慥㝡攷捡㜵㐴㔱攴愵攰〸㈲ㅡ㤰㐱㉦昲搲ㄱ〷ㄱ攴晥晦㍡㡦㍡昵㐸㈷㐴昸㙥扥敦捥改慥㔵㙢慦扤昶摡晢慣扤昶摥㙢敤戳㑦昹㤴捦攷㝢〳ㄷ扦㜹㜵ㄳ㌹㘲㜲㘷慤㙥㤶㐶㈶㉡挵愲㤹慤ㄷ㉡攵摡挸㜸戵㥡摥戹戶㔰慢㜷㠱挱㤸㉡㈰扦ㄶ㤸慡ㄵ晥挲散㥤摡㘱㔶㙢㘰ち昸㝣扤扤摡捦㝣晢ㄳ㜲ㄲ㥡愵㜴㌷〱戸㝣㥡っ扡㠷愰ㄷ愰㕦〳㙣㥡㔸戶㍥戳ㄵ搵㑤搶㉢㔵昳攴愱㜳㉣愱㡢㈳㤱ㄱ晣挵㘲挹㤱昰挹㐳ㄳ搳挵晡㜴搵㕣㕣㌶愷敢搵㜴昱攴愱つ搳㤹㘲㈱晢㑥㜳攷愶捡㌶戳扣搸捣㠴㐷㌳改㔸㌲ㄲ㡢挷昳愹㔴戲㍦〸挹敢㈶㤶㙤愸㥡昹摡㕢㈵戳㡦㌲搷㑦㉣ㅢ㔹㘷搶摦㉡㤹晤㤰〹㤱换㉢愵㜴愱晣ㄶ〹つ㔰改昱攵㘶戶挰摥㌱捤㙡愱扣㜹〴捤㙥㔲㌴㔲㠹㤱昱㕡㙤扡戴㥤ㅤ㍤㘱ㄶ㡢ㅢ捤㍣㝢㐵㤷㤶搷敡ㅢ搲搵㔲慤扦㐴晤㤹㔵戳㥣㌵㙢㜳㑡㉢㘶戲㘶搱㘶慣昵㤶捥㐹㔷搷愵㑢㘶㌷㤱挱㤲搵㠷㙢㜲㘶戹㕥愸敦ㅣ㈸㥤㕤㌳㌷愶换㥢㑤戲〴㑡慢愶ぢ㌹搵摤㡤㝦㕦搷昱㥤㕡㈶ㅤ㠵昶㤴㈶戶愴慢㜵㐹戱ぢ㈳㥤㜸㍤收㈲㜷搱搴㉥㥡搴㔰㑢㈹昶搹㘴愱昴㑥戳㕡㌶㡢慣㠴㍤戹愸㠵㐹ㄴ㘴昵㠳慢㈹攷㜶搸㑢慡捦ㅥㅤ扣ㄷ搶㘲っ〰㉣㔸㔷愹㤶㘰㤰㘷㥡改昲攲搸搸㐸㈲㜶昲㘴㍤户摣摣戱㌸㍣ㄲ㡥㐷昵ㅣ昰攸㐱㜲㠷〰扡ㄶ㡦㐷昵〱㈴捤〵㔰摤捦㘳〴㝡挵戲㕤晥愹戴㝦㉡攳㥦捡晡愷㜲晥㈹搳㍦㤵昷㑦㙤昶㑦㙤昱㑦ㄵ晣㔳㕢晤㔳摢挰攳㕣扤㍤㍤㝥晢晡昴㌵〷慤㝣㘸攳挷搷㝣㍤㝢摤㐱㘷㑥晥㘶㤳攲愰㤳㌱㝢㈰㤰ㄱ㙦㌳愳搱㤱攴㤸愷㤹攱搸㘸昳ㄵ搱昳㔱㐶ㅦ〴㘰ㅣ㑣㌱㡢挷㘳晡㄰㤲づ〵㔰敡ㄹ㌴㥢㑤㝦㜴搹㡤て㕤㜰挷攲㜷摥㜵攴愲扦昸㔰昴愰〷〲ㅣ攳愳㥤昴摡摡㘵㉢㌱搴戳改㕡摤戶㈶捥〸㙦慤戱敤搹搶㔶㔶戳㙦扦慤愱㤲户挴搶昴攱搴晥ㄱ〰挶㤱〰攸㤰愴㕥㐰搲㔱〰㑡敤戲㍢㘴晢ㅦ㕥㍥愸㜶挴㈳攳㕦ㄹ晣捤㑦㌷扦晢㕦收㉡捥户㌲昱ㅥ㑤收㠵〰挶㌱〰㈸㥦搲挳㈴ㅤぢ愰搴㡦敤昲敢搶㉦㥤戸昸ぢ户㡥㕦㔹㌸㙢㈶㜵搶㤱ぢㄵ㍢㐶㡣攸㜸㈰㙦搶㠸㑥㘰〵㈷〲ㄸ㈷㔱捣攲昱㔱扤㠸愴㤳〱㤴㝡搸慥昳㤶㡦㘷㠷㠶敥摡戱昶慢㝤㡢㡦㡤㥥扢昶ㅥ挵㌹㐸敡ㅣ〱搲㌴扥㈲攱挸㠸搷㜰㌱扥㑥愱挰㌰㠰ㄱ㘱戱挵攳㜱ㅤ㈵㘹ㄴ㐰愹晢散㍡㔶昶晣敢㜵㤷㝦敥㙢㙢慥戸昴愵挸戲愳㜷㝤愶㍦㡥散戳散昱扣扣㥡扥㄰㌳㘴㘳昲㡤㡥㘰散敥捤慡㠳㐵㈷ㅦ捦㈷昲㤱㐸㉥ㅥ㑥㡦愶〳ㅣ敤㝢㍢扤㜱㍥攸捦㥦㕢㈸攷㉡ㄷ捡㝣㜷挴戲㜴捤㙣㤸攴㈲㍢㙦㔹㘵扡㥣慢ㅤ摥㌹㜳戲㥥慥㥢㠷戵收㌵㠴戴ㄵ㥢挴㙡㘰搶愴扥〵慤挵捥㐹ㄷ愷捤昱㤹㠲㤵㝤㘴㑢㌶搶㠲㑡㘶昷戹㉢慢收〵㙥㙥㕢㡢挶攱㑤散㄰搹㙤㜷㘹㘵㔹敤ㅡ㥡搸㔲愹㤹㘵㘹摥愲搲㠶㐲㜶㥢㔹㥤㌴改㡢㤸㌹戹搵昹捣戲ㄷ愴㐵敢换戸㔱㉣㌱戹㠵㕥㙡㝥挵㑣摤㉣攷捣ㅣ摡扢摤慣搶㜷㙥㑡㘷㡡收㐱㑤㉣㔶㥤挸㌸戴㠹扣戲㤲㥤慥㑤㔴捡昵㙡愵搸㥣㌳㥥摢㤱挶㈲㤸㍢戳㤲㌳戱㠶㜵昳昲㈹㕦㔷㤷㔲扥㤳㍡㑤㜸㤴㕢ㅢ㤱㡥昰㜴㌱㤷戴㐳㥡捤㙥㘴㈳敥づ㜷㔱㌴㘹㤳晥攱㍤〸ㄳ戹ㄴ㜳攲敥ㄹ㍤昷㐴挷㡤摣㈷散㥥㕢摡攸昶摣摢换散昷捦戳敦㝥挵づ㌸ち慢搳攵㕣搱慣捥敡㜶㉡戶㐸㡦〱〴扥㡢搱扣㕢敤㜱戹㔳㌳㙡㘷攰挲㐲慥扥挵搸㘲ㄶ㌶㙦愹㠳〶搷戴户㤷慡㙤扢㜴ㄲ㈴㥤㈲㜸〷㐰㌰攸㌳㑥㈵㤳ㄱ搴愷㔹改〰ㄷ敥㌷敦㠲搰昹搵攲昲挰㍦慤〵㑡㔸散㙡㕤㕤㥤敥㜲㜵扡戶愵㑥昳㥣㌵㤳捥㠶㕥㑣㜰㍡㐰㠰晥挳ㅥ㍤ㅣ戶扣㥢㡥摣㐰㘹戹㤹㑦挳㝤㤶搱慤搲㠱㤲攵㤱㉤㌷㙢㔹㑤搷㙤つ挶捡㡣〱っ㠳扦扦㐴敢㌷㘷敡换搳昵㜴㑦〹㑥㈰㝡㐹㠳㘹㤱㤴戲㌰㤶ㅣ㄰㥡㔳㍡㘸愷㈰㈱㈴愸㐷㑡㥦㄰㉣㐹ㄸ㌸ㄸ㉦扥㉥ㅢ捥㝥ㄳ㘸㍢㤷㑥愳搵搰㥢㥤㌹昸㤸戹㔵㘶㜹搳捥敤㘶㡤散扤挶慣慡㙣ㅤ㕥ㄴ戶㍥㥢㌹扢㕥㈸搶㐶搰搲㔵搵捡昴昶户㔲づ㘵改㈵〰捥ㄵ昸摦戰攲扤扦㈷㠶㘵㍤㍢搸㌷㔳㔳扥㕥㑡㈳挵ㄸ〷挰㘲ㄷ搵戴㔸〸㝣〳㕦㜲改〹㝣〵㌵昳㜷㤳ㄷ愰敢昹㘶㥣㕦晡て晤㈵㘸㘹㔳搵ㄴ㜷扥㔷ㄲ搰昸㐰改摣㑡㜵㕢愶㔲搹㐶㥢㥡㈳愹摡ㄶ搳慣搳㐵敥戳㐳〲㜱晤㤵敡敡㙡㜲㜴㍤扥㌴㥤㙢㘳ㄵ挰挰㜸戱㌸攴㐸慣ㄹ慢㐱敡㠲戳㙥慣〱㜲㔴〵挱㘶㜵扡㥣㉤㑥搷戳㕢愶戶ㄵ愷戳收㔴㈴ㅣ㑥㐶㔲㈳㌳挵摡㡣扡ㄳ㑡愰㑦扡收㠶㈷愲㌳㌷捦㍦攳愶㌳〶㘶づ扥㘲㝣慥扡挳捥㘸㜳㤰改攳㡡㝢扥ㄶ㠸扡ㅤ㙣㥣㘰㠰㌷㕦㝡ㅤ搲㝡㍤挱〶〰㑣ㄳ愲㔸捣ㄲㅢ慤愴愲㥦捣昱愶㈷〹㌶〱㈸㍡换攲攷㥦つ挴戹搴捤㤰捦敥㘷ㄷ㙡㍡搶敤㕤㜴ㅥ愸挱搹昲ㄴ㕤㜰㜶愱愶捡㌴㤵愴愹㈰㜵ㄳ〴㜷㔴挰㡤㜶㐶㥢户㑥㥦㜲ㄶ㙦愵挹㐱㘶㄰搱攴慤昴攷㔷ㄶ㡡㜵戳㉡ぢ搲㘰ㅥ㕦㔶戸㈹改〱㉥挲搵㜴搶ち攴づ捣㑦㘰ㅤ㐶㝣㕢摦搹昰㑣摡晣〰㙢㤹晣㉦㙦㘷扦昳㜶挴搷㘹昲㜸㘶昱㈶㘰㌴㉤晥捥散捣ㅥ㈳攲㐲摦㜱㕥ㄲ㤳ㅡ㠱攴㘶㈳㈳㝦敢㐴㉡㐱扣换敦㌵㐲㜲㠷㜷敦〵搱搸摢㡤㤴㠵㜶敢㜱晣㤷扦搶㘹㥢搰昲搷㌲㔰㥣捥ㄲ攴〸㑣㠲㍣㠰扡ㅥ㤳ㄱ愷搹昵㤸〳㌹㌷慥㐵愴㜷戴㌸㑣㕢挸㔳㈰搸ち攰㤹㘶㡢㐸ㅡ㈵㠰晥昱改㝡㘵挸敥搴愰㔲っ㠷㘵摥㉤〳搱ㄵ㜲㙣〷㔸户摡㉣挲昱㝦慢戶晤〲㡣戳㘷㜷㔵㘰㍣㥣㤱て㉡㑤敥㉣㘷户㔴㉢㘵散㡥搲㠳ㅡ捦㘲摦慣愶搲㐶㘹㙤㘵㘲扡㙥㤴㔶ㄷ昰搵㕦摡㘸㙥㌷搳昵〹〴㜶㜰捦搶㘲ㅢ㐴㥣慦㌵戹㤹晦㤷捥㤹㡦ㅥ㌴㘲收㠶㝦愶㕡㠷慥攵㈶搹敡ㅤ㔹㕥挱ㅥ慣㈹晢挳㔴扢㘱挰搱摥て扤㉦㥦扥〰慤扢昱搷㌷㥦㝡散つ㕦㝣挳晥扥ㄸ㈶㈸㤷收㜶㑡晢㌲捣挸㈱㌸㕢㥥攲挶㡢扢っㅢ㍢㤱敡㠲ㄹ㔸㑢昱攵㄰摤㜱㈹扥捣捥㘸摢愷㌹ㅡ攵㘵㡢攷〳㐰昴㐵〴ㄷㄳ㕣㐲昰㐱〰㜵ㄱ㡡㜲攰挴㤰〸愰㤳㌸㜰㡥㤱㠱㜳㈹㜹㉥㈳戸ㅣ挰㌳㜰慥㈰㡤〳〷㘳㘵㈱扥㘴慣㕣㐹攲㠷〱搴㌰〰㙤摢愷慦〲搸慤㠲㡥㈱㐷㥢㥢㜹㌵愸㐱㍤㑢㥥攲捥㤲慢㈰㑤〵㔹捡搹戶㍢攵㙣戵㌳摡㌶愱㑥㐰㔹㜱搴慥〳愲戶搸㡡〰摥㝣改敢㤱搶㥦㈶昸っ㠰㐷ㄱ㌷㔸㐹㜵㈲扥㐵〹㥦㈵搳㡤〰㙡ㄱ㠰㌸㙡㌷〱㜱㉥㌵㠵㍡㕣㐷敤㈴㤰摢ㄵ昰て愰〶昵㉣㜹㡡摢㕣つ〵㌴ㅣ戵戳敤晢㙣昳㔴㌷搹ㄹ㙤㍢㘲愷㐰㤲㈸攰㥦㠰愸㡤㘰敢散愹㝥ㄱ搹晡㑢〴户〱㜸ㄴ㜰扢㤵㔴㘱㝣㡢〲扥㑣愶㍢〰㔴ㄴ㐰ㄴ㜰㈷㄰攷㔲㙢扣ち㠸㠰摣慥㠰慦㠱ㅡ搴戳攴㈹敥挱㜵㔲挰ㄲ晢㍥摢ㄴ㜰扡㥤搱扡㕤ㄷ㘰昸晦㈶戶㔹㈴攸捡㥦㔳㌰㉦㘴㕣㌸㈷㡦㘷ㄱㄳ搳戵㝡㐵㠲搸㠱晣昲捡扡㑡㝤㜹愱戶扤㤸摥㌹㉦㙦㈳攷㙥㌱换搸㘲慡㘲愷愹㠵㔶搹扥摤捣改晣㘴㘵扡㥡㌵搷㉣摦ㅦ戶愰愰づ㜴㥤散㍥昹ㄵ慥㝤摢㔵挱㘴慦㘰㈵戸㝣〱敥㠵戴〶挷ㅥ㘷慡攱户㠷挰㌸搸搰攸愶㐲扤㘸昶攵㈵㕦昰摥㍣戴㠸㝤扢㕣㑦㝥搳ㄶ〴㡣换〷昲慢慡㠵㕣戱㔰㌶搹ㄹ㠸〵昸㠰㘷慤戹ㄹ㝢㜴ㅢ㉡戵〲ㅦ㍥つ攴㌷㔵搳攵摡㜶㙥㌷㘴㜷捥㙤㑡挹搲ㄸ挸㉦㉢㤴㙢愸㐶㝡㤱昸㘰㝥㜲㑢攵㐲㍣愸㥣㉥㤵㔷愵户搷昶㡢㕥挱戴㙣㕦搲㌵捡慦晣㝥搵敢敦摤搷晥㌱扥〹㜱昳慣㐷㌷㐳戰搳㝡戵㤰㤹愶挲愴ㄶ㡥摣㙥〲改㐳㕦㈰〵㙣ㄶ㝦㤸㕥戱扤㜳捡㕤㐱戶戵改㤱㑢挷つ㉡昷改㙦㄰散晡㙥㤶昹ㄶ挰ㄹ慢捥㕥搳搸㉦晦㤳㥥搴〶戸昷搶敡㘸戴㕡㥥扢㍤㌹ㅦ捣㜳㉣ㄳ㈲㡤ㄶ㠵㤱〹㑢㘰慡搵㉣㠳㜹攱愱㠵捥㘹愰㉢戱挳搵㥦㕦㥢捥㤸㐵㙣捣㤵搲昵㌹㔶㠲戱〱㥥攴搵散扣㠹㑡愹㤴愶挹搱㕣㈷戳改愲搹㥢愷晦㜹㘶愱慣昳〰㘲㤷㌶㈹㍤〳㔲㝡㐶㐸晤昹㡤摣戰ㄷ㥣戲㉡㥢搳搵㐲㝤㑢愹㤰敤㘵㠲㥢敡晢㠵慤㘲晥攸㠶㌲㥤换㤹㑢㕡ㅤ㕤换攵㐳㜷㡦㈰慣愳敡搸晤戰㘸扦㌲昰愷昶㜱㍦ㄷ㌳㡦㉣㈸晡ㅥ㐸ぢ搰㡢攱㔴㈴搷㑢捥㤱㠴㤷㉥〶㐵㈶㈷挵敤㔸㘶敢敦搸〸ㄳ摤摣ㄱ㥤㜵戳慦〷っ挱戵㤵㜴㙥㈵㜶㈲㉡搵ㅥ晢㘴㐱㉦扡㤶㔳㑤㌵挴敤搷〹散攸攳㐹挱㡥㐲捥慣昶㤲㌰〹攷扤㥢ㅢ户㠶搵㠷㜰散扡㝣㠱㐰㕦㙦愷扡搶㌸戲㠶敤つ㉤敦搱㠹㌵㙤昲㥦㍢㉢戹愴㡢慤ち捡ㄲ昵㕤愰晡㕥〰㜵㍡〰敦愷㠵攱㝢㘴戸て㈰戰〴愰戵㙦㥡㜷㐲戱㕦慡挱搴㉤捦攴戹㐷摢㡢晤㑣搹摣つ挸㡤昴㜹㌶㘵つ㙢㍦戶搷㜹搰㙦㑣挲捡捤㕣搰㥡㕦ㄹ扡戰㍢晣晥㙥㜴戵搱扡㐵搴㔶㉤㠴㤵㈶㑤搹慤㔵扣㉦攳㝥㠰〱づㄶ挸㥦摡㌲戵晡散㘵㙤敥㐳㌰愸ㅦ〴ㄷ㕣搳〹㐰攷搶㡦㈴挵搲捤㐳㐰昵昷〱ㄴ户攷攸〰㜸㤶㉢戵づ㐹㉥㔹㍥攳〷〰㝢㍢㐵慡昵㘰收㌴愹ㅦ〶㔰ㅢ〰㌸晢戸搶昸㐳攰㝢戶挶㡤㉣㠱㡦晥㌷ㅢ㘱㐲㜱敦捦戹つ㑦ㄷ晦㠸㡣㡦㤲㘱㔳㘷㠶挷挸昰㘳㌲㌰ㅣ㘶㌷ㅢ㡦〳昴㌹敡攳愳昷㔶敦ㅢ捡㝢〲㍣㔰摥㜹㠰㑥慤㠷㤳㘲㈹敦愷㐰昵捦〰〲ㄹ㠰㔹㘶㔷㠴㉣㥥敤ㅡ晡㤸㐶晥散㜲愱㡥㠹㡦つ㔸㔹愸愳ぢ晢昳〰㐰㘵㕦攵㌰㤹㄰㍤㠵ㄶ戹㡥搶㔱敤㔹㑤㥥搷㠲昶㝣慦㉢㌶摣㈱摢㜲搲㍣扥搹㥥㤸挴㔹敢搰挶晤挹㝢㔳㔶愸㙤㍢㜰敡搸摤敦㑡㜹昴捥〵昸㑦昰昵㡣㕤㈸摦㤵㌳㌷㉢晤㈴㌰ㄸ㌰㕤㍦晤ㄴ㔰扡㝦㔹㝣捦㙥㈶㥥㡤㍡㡥昱㈰㕤㐰㡢㌶㘰敦〴慦㈹搷㌰㠹〶敤ㄴ㤶挸㌹㌶扡㝥扡摥㤴㤳㥥㤹㘷攷㘰挳㝦㝤ㄹ㡥㑤㌶㕤捤敤㈷慢㈲敥捤㜲摥㘴㠱摢㐷挷ㅡ㐲㜸㜹搶㌲㠴㑡㍦〷㠵扡捥攱晢捤散㜳㌲㘰ㅢ愰扡摤敤捦㕥愶㜸攲㐸㝡挱㍡㙦㈴㔱捥〶ㄳ㈱ちづ㘰ㄵ捤㜹㔲挰㑤捡ち愰昳攳㤹ㅡ㍣收㍡摤㈱ㅢ㤳挱慥昳ㅢ捤㘲㥡㑦攸攱扤搸搸㠶㙣ㅤ扢晡慥〰㍥㝤摦㝦㝡〸ㅡ改戶㝢㐹㐹㍦ㄹ戳ㄸ㙦昳㑤㜰ㅣ敤㘳慦㘲㥥捦换昵挲ㄲ昵改敢㜹㝤㘱㠹捦㐱散㌸捡㠴昸㔹㥣㜰捣户摥㑤㘹㡥愴㜹捥戳ㄲ㙢㤶㤳〹慣摦愱搱㔳ㅦ㘰㐴㔵慤攳㠸ち㑦㑢つ㜲攸ㄴ攱捡搴ぢ㜰㑡㡢㍢攷攴搷昰愱㔸捥ㄴ㡦搶㤹户挵戱摤㉦晡㑢づ㤶㕡㝤㌵㡢㕥㙣愵慣挱改㔲攷挸挲㍥㠷戵㑡㍦つ戵ㅡ晦づ搰扤昸捣〸㈳愴愰㝥㠶㄰㠳㡦㥢搰晢昴ㄸ㘰㙥攳㈱㤶㥣㙢挴晣搶㐶攲挴挶敤㕣昷㐹㠲っ㍢て摢摡捡摡ち㘳㘳て㘹㜵挱㈲敤ㄷ㥤〵攵㔸戳㥦㘱挰戹摦挷㘱㐲㈱㤷㥣扡㤴㕦扥㑢㑥㕢晡㤷ㄷ㕦昴扤换㕥㝤㜱㠹㔲㤶㌳捦㝤㝥换㜵晢〵戰㈰㑥晤㙥ㅦㅡ攷昹ㄷ㉣㑡㕤㍥昶㤶㥦〰扤㠵晥㔲〵㘰攲戱晤ㄲ㠸摡ち㘰㜹㙣㍥扤ぢ戸㝥ㄶ㘰捦ㅥㅢ㥦㈰搰㐹搳扦㈲扢晤㔱㡣愲ㅤ摦㐹㐲〵换㜷㝡㡥㡣捦〳愸㑡㘷㠶ㄷ挸昰㈲㐰攰〲㠰搶㠹㘷户㝢攴㜴ち〳㈵晡搶扤㈵挶ㄸㄸ戶〶㡥㕢攰ㄹ〰㉡㌷晡㝡户㔳散㑢〰昷摦㜷ㅦ㥢攵㔳摣㠴㜶ㅡ㜸㍣㜰摢戹晢㌵㔰晤ㅢ㌲㝣〰㠰づ㥥昱ㅦ〰晥㔲㐹改摦〲㜱搶昶㤷㠱㔲㠵ㄷ攱㥢敢扢㜳㌵慦㑡扦〳㤹㕣ㄷ攳㥢㉢ㄳㄵ戵愷㔹㑥㕤〲㍥昴㤷㑦改晦〴㌴㕥〱攰㔰攳㠶㕦㔰晦㥥㄰ㄲ㍦㠸㙦づ㌷敢㍡㙣愹昵扤挰晥㝥挹㌵㠸㑢㤱㘱ㄹ挴慢挰㠲㤳摢㜹㕥㜹〸㥢㍡㤰摦㙥㄰㤷㠱㐷っ攲て㐰搴攵〰㡥㐱㔰〹晡㜵㠰㍤ㅢ挴ㄵ㉣㑢昶㍦㤲摤晥愸㉢㠱㌸晡昶ㄸ挴ㅢ㘴㈴扢晡㜰㘷〶挶㑡摡㑦㠶慢挰㐰愳搰㕤㐸戹晤㜸戵愷㤸愷ㅦ㌹㌳㙡㙥攵㉢敥㙢户㐶㌸搷㠳㈶㕡搱㍦〰㈶ㄷ㠷㠵㘷挳㐷㝤ㅡ㘹㔱㐵て㠵㝣〶㈹㑢ㄵ㜶㙣慤㐱摤戳㉡㙥㐰㌱㌰晡㜴㤰㐲散㠴晡㉣㄰㐷ㄵ㌴㕣摢昴晡挰愰晢挹㜸㘳㘷㠶〱㌲捣㈱挳㑤㘰㔸㠲㡦㌱㠸㤴㈷㥡ㄹ敤ㄴ捤ㅣ〰ㅥ㐴㌳晦〰攸搴扡㠰ㄴ㙢㐴捥愵搰㜹ㄴ捡晤敦㔶㐵㝤ㄱ戴㍤㈸敡㑢㘰ㄱ㐵捤愷㤰摢㤰㙡㔲搴挱愰敥㔹㔱户愳ㄸㄸ㝤晡㄰ち戱ㄳ㡡ㅢ改㑥㤳㍤㡡㍡ㄴっ晡㌰㌲摥搱㤹攱㜰㌲ㅣ㐱㠶㍢挱㈰㡡㍡ㄲ㈹㡦愲攲㥤ㄴ㜵ㄴ㜸愰愸慦㜹㠴㝡挲扥㈱ち㍤㥡㐲敦〶〳㔹昵㐲愶散㐴攰ㅥ㈰慤㥢〸㙤ㅢ㍣摤㘰㠲ㄳ㡦慤㥥挹晡捥㈲戶搷㠸㜲㔳挱挲㌸㜵㔹搹搸敡愸㔴㘱挴摤慤㑦挸摤戲㜱㠸敡㍢戰攵扣愳ㄴ㘳捥户昰〹㍣昱挷昶㌳㝤㙥㜹㌶扣㜱昸㠹㘵㜸ㄹ挳愰ㅦ㜸㘶㈱㕢慤搴㉡昹晡搰㈴戶㡥㠷㜸㝥ㄴ㤳㑤㜸㍣昰㌸㈴㜶慣㤳㌷搶㕤收敢〸㍢㜸㥥㉡戸慤㕣戹戰㉣慤〹搴㜸㡣㤶戵改㥥ㅥ㔶㐳㈷㔱慥㘳愰扣㄰㜷㥤㔸㔸ㅦ〷㤶㠱慥㄰户㙤搸搷挶昱㐸ㅦ㍢戱㙣㘲攳㔴㍡㥥㠸㘶㜳攱㕣挴捣挶㘲昹搱搱㘴㌲㥣㑡㠶㌳愳改㜰㈶㤶换㡥攵㡤ㄳ㕣搶㑣挲㑣愴㘲攱㜰㈲㤶捣挴挲戹㝣㍡ㅥ捥攴㈳㘳㤱㜸㉡ㄵ㠹㈴挳㜹攳㐴㤷㌵㤵㑡㤹㤹㌴㜶㉡㜳㘶㌴㤶㌵搳愹㈴戸㔳改戴ㄹ捦㘵挶㜲㤱㘸攸㕥扢㈵晡㈴㤴搱㡢〸㑥〶〸㝤捦愱晦ㄹ㐹㈳〴愷㤰捥慤㈴戶摣攲㈷慢ㄴち㍣〸摡摥㙥昳㔰ㄳ㉡愳戲㉡愷捣敥㥥㥥戶昰戵㙤㝢挸㍤㥢㘷ㄸ昴㜷〳昷愳㠳㕡㘳摥捥㠵搰㍥㑦晦戳戰㌴㍥挶㜶挷〱㠲愱㠷㙣㥡㌱㠶攴〱ㄳ换愶㥡㕦㐳㌱ㄲ㈰昷㠳㉣㡥搸㐶ㅣ挹㌵㤲愰捣〱挵戳ㅤㅥ晡扥㈳㌹㠵㑣㜹㕢㐳摥摢㔰て㠳づ㡡㑦㥦〶㐸㐴㍥㍦〴挲㤱愴扥㠹ㅢ愱晤〲昷㘹ㅡ㈵敤㑦㝤〳ㄴ摡㘰戳つ晤ㅢ㌲挵㠶㤶㠲て㌶挴㝤㈱戱愱㜱愴㙤ㅢ捡愷捤㜴㍣㥥㠹㡣收㜳戱㝣㍣㤶〹㥢㘶㘶㌴ㄵ捦㘷愲搱㐴㌲㥢㌶㤶㌵㔸挷㈲搹㜰㍡㌹ㄶㅦ㡤㘴㘳搱㐴㉡㥤ぢ㘷㌳昱㘴㍡㥢捥愴ㄲ㄰㘳㑣戸慣㘳挹㔴㈶㌵ㅡ㡤㥢攱戱㔱扣ㅦ㤵㑣挶捣搴㔸㌶㥤㌲愳㠹戱㐴㘲㌴ㄶ㝡搴㙥㠹㕥㡥㌲㝡〵挱㑡㠰搰㘳づ扤挵㠶㝥散搰㠵㥦慣㔲㐸㍤〱㍡敤㐸摤㡥㥢㘷ㅦ㑢㕦慤㘳㍥て㝢〴㐳㍦㜵ち戲慦㌴㝢㐶戳㌳㐲㍦㜳攸㤳㈴ㅤ㠴㤴扣㝥ㄲ㜸ㄲ㔸慢㥤㜸ㅥっ㜸昶㐶戸㔸㠷㍣ㅢ㔶㘲㜱〷攴捦㥡㑥ㄷ昱㉥搲㝡㐴㑣㜵㤲昶〷ㄷ扢摢㡡㕢昷㌸搸攴ㄶ摥晤㕥摡㝣慢づ㥡挷㡡㝤㙦㜲昸㜵摦ㅣ昶㘰攰㘶昴搶摥搵㠲ㅥ敡㌰㈲㠳晡㕣㘴搰攷攳㝥ㄲ㜹昴扢〰晤㐰昸㔱㍦㜷愸攷㌱捦扥〲㑦〳搹晢㤰㤰㈵攷㌵㜶搷昹ㅣ㘵㔱ㄱ搱昱㕥㍣戶晡㜳㤴㔵っ〰㈹㐳扦ㅢ搰㙤㤹㐴ㄵ愴扥挷愶ㅡ㘴㝢ㄶ㐰㐶昸摦㐳㌱捥〸㌷摥〷㤶摤㉥㍢敡㜳㘰㙤ㅦ昶扦㠲愴㕥捡㍦ㅦ㠵㜵㥡㈰㐳㤰㈵挸〱㘰㉡㘰挰㐱ㅦ搴攰ち㘴㑤〵挹㐸㌶ㄳ〹㡦㠶㜳愳改㘴㉣ㄳ㠹㘴㌲搱㐸㍡㍡ㄶ㑤挴ㄲ戱㌰〶扡㤱㜷㔹攳戹戱㝣ㄶ㙣㤹㔴㈴ㅤ㑢㈵㤲挹㔴㙣㉣㤲㌲挷挲㤹戱㘴㍥㤹挸ㄹ㥢㕤㔶㌳㤱㐹挵捣搱㙣㈲ㄱ捥挵㌲愹㔴㈶㤹捣㐲㜶㈲㥥㡢㠵昳㘶㉥㙥㙣㜱㔹搳戹㔴㈴㤹捤㡤㠵挳昱㜸㉣㡣㤵㙡㉣㥦㑡攴㈲ㄹ慣㔷㤸㔰㜲㔹愳攰戲㥡搱㜸㈲㥦㌰㌳㜸敤㌲ㄵ换收㐷㌳㝣〱㌳㥣挰慡㠵㈹㉡㤶捥㠷ㄸ㑢昱晥昴㔶㤴搱摢〸㡡〴㈵㠲㌲㐰㠸ㄱ㤵㜰㔴㐸摡㑥㜰〱㐱㤵愰〶㄰㤲㜰㡢㌲愴㈴ぢ㔹挵㐵ㅡ攵づ㌲㜲攲㤴换づ㝣㑢慦㄰攳㉤㘹ㅤ㘷㉢捤挹换昸㑢㠰敥愹戵㤳㙢㘵ㅡ㌳㍥㈰挹戳㈷搷㠶ㄸ㤶〹㉦扤㌲捤㈷㔸扤㔶㠳㉥㌹㜵愹扣扥攵㈴㑦㕢慡ㄸ慢㍤㠹㑦㔰㕤っ摢攱ㄸ攴㡣ㄹ搴㝦㠵㔲ㅣ㑢㉦㈳〵搴愷㉦〵愴挵捡捡晢㍢㠷敡ㅤ㑢㡡㘱ㄸ挷㤳扥ㅣ扣敡昷づ捦㠷散㤲㌲ち㈵㘰㈲捦ㄵ㕥㜹慦㠳㈲戶㍥攳戱㜵㑤㕢㤷搵㙣㐷㐷戳㘶搸㈴㘶㝤ㄵ昸昴㕦ㄳ㝣㠴攰㙡㠲㙢〰㘰搶㕣ㄶ愹ち攳愳㐸㕢㘶㡤昳摡愳㔹㌸㉥㘶〴摥㑦㈶ㅤ㑤㐶昳愹戱搱㘴㌴㤳㡦㥢㤱戴㤹㌴㍥收戲㈶ㄳ攱㐴㈲㥥㐹㥡戱㐸㌲㤶㠵㙤㡦㐵㤱㐸收㘱扤挹㙣㌸㤱㌵慥㜵㔹㘱敢㠹㥣㤹捣㘶㘲改㕣㉣〲晢ㅣ挵搸㠹㠷㈱㌹㤵捣㈴ㄳ㜹攳攳㉥㙢㜴㌴ㅡㅤ挵㠸ㅡ换攴搲戱㕣㍥㡢挱㘲㡥㘲㘹㡣㤹㘳㌱搸敤㤸昱〹㤷㌵㥦〸㥢㤰㤳ㄸ㡢㐷愳㌱㜸㜳愹㔸っ㕥㥢ㄹ㠹㈵搳㤱㔸㈴㥣〹戱㙦愴慢晦〶㠸晥㈴挱㜵〴㥦㈲戸ㅥ㈰挴戸㔰㌸㍡㤹昵㘷挹攱㜷㌸愴戸〸㘲㐹㑢〶愵つ㌲㤰㝣㝢捣扡摢愹摢㌵㙢㑤戳戶ㄶ㘶㕡㜴㈸攰㜰ㅣ㡤㙥搴㌷㈳㘵㕢慦敦戰愵昲㉥愱㤳㕣戰㔴昵㈰ㄷ晦㍥㝤㡢㡤㌰愱ㄸ㠲㡡㜱㑤㝡㡤㙢㤸㜹㜴㤵捥敡㘸㕣㐱㘴㡢慢昴㈵㈰㌰愴㍥㝣㠹慢㜴ㅢ㄰换㤰攲㤹㐴㉣㥡捦㈴㈳ㄹ昸搰㜴㜰攲㤱散㘸ㄸ慥㜱㍥㤹㌷戳昱扣昱捦㉥㙢挲㌴㌱㠱愱攷㜲搹㔴㉣㑤て摢㑣㡥㡤㐶㜲挹㜰㌴挹改挹戸摤㘵ㅤ换挵攳戰搰㜴㌲㍢㤶㡥㐵㜲㜰扥攳愹戱㔴㌲㍥㤶㑤愵挳㠹㘴㈶搴㙦户㐴㝦ㄹ㠸扥㠳攰㑥㠰搰㠰㐳㙦㜱㤵收㌸昴㘶㝥挵㜰㔷㕣愵〹㈸挰㜵㤵扥づ慡扥ぢ㈰ㄸ㘲挴㉢敥ㄳ㘷ㅢ㡦慢㌴捦愱㝦㤳昴ㄳ愹敦ㄳ愸攷昹㐸攲摦愷扦㙤㈳㑣愸㠳〱㐵晢愹㡥摡㑦㜴搴晥㈱㈸㈴摡扦ㄷ〸戴㝦㈸扥㐴晢摦〳㘲㘹㍦ㅡㄹ㡤攷㄰攳攴㘳戱㘸㉣㘱㘲攰㐵攳改㉣㔶㤷㘴㈴㡡㜹㍦㘶摣攷戲㐶㜲㘶㈶ㄹ㡦㐷㌲戹㐸ㅥ㍤ㄶ㐹㈷ㄳ㘳改昴㔸捣捣㐶挷挲昹搱戸㜱扦换ㅡ㌵挷戲㠹㜰㍥㥣挷㜸㡢㡤愵㜲ㅣ㜰攱㉣㝡㉡ㅡ㑥㐷㜳搱㝣㠸攱戴㈸攵〱㈰晡㐱㠲㠷〰㐲っ愵㠵摥愲㝤㐶搷㐲ㄷ㔶㈹㐴㝥挵ㄸ㕡戴㝦愲㔷晢㡦㠲慡ㅦ〳〸㠶㠶〰愵㘰㡢昶ㄹ㔹ぢ晤〹昲㠶愹敦㔳〰㐲ぢ㤱ㄴ㤵敤〲㌲搰ㄵ㌸づ㕦愷敥晥愱㥥㈷昲㔸㠴㝤敦愶㜷ㄵ㔷攰摤挳㥤㥣慤扢㜰〲挱㝡㙥摦敤㝦挷扥挹愲ぢ挹愹㠳㥦挰㔱戸搷㍦㐱づ敥挸攳昷㔱攲㔱昸攸愷㐰て㥣〴搰㜱㑢扤昵愵㙦敦㝢晡㕣ㄵ攷㤷搶搴㄰㤳攱愸昶愶捡戸晢㘳〱〷㌸戱摡㈲攷ㄵ扡㘳ㅢㄴ攷戱㤵㔳㙣㝤搵㉤㠷㔷搲㄰搵㈳㘳ㄱ㕦戸㥢摦㐸㜹捥㍤ㅣ摥愰攲㘹㈵㥥愱㤸㌹㐷㘲つ愷〰扡晤㕤㙤㘷㥥㈵攲戰㝦ㄶ㠰〷ㅤ㈸つ慦㠷慥挹昵攳づづ敦㜰敡㘳㔹愱㉥愷愶㌴昲㤵㍥ㅥ捡㌱㥥〶〸㉥ㅥ㕥㌹ㅣ㍤㘵㜸搵㜰㌴㜰㌸㍡愳㜵摦㜸户昵愰慣㐷昵慣㤵㌶㠸㈷ㅡ挸㔰㡢〰愸㝦愵戹挱㘰晣ㄲ㈰戰㜸㜸ㅣ㜵ㅣ㡣㍡㍡ㅥ㤹戴敦〵㉦㔶㌹捡㔸㔱㥥㉥愱㘰㑢㉤㈰愰㤶㘷㈹晣㘴〰慢ㄶ敥㑤ㄸ捦〱愰㤶ㄵ挳㔱㌵て戵昰㙥㘸戲㐱晤〲㤹㌹ち㐹㘲㉢搵㠸㥤㄰〷攴ㄴ㈴搸㉣㑡ㅥ㘴㄰㉦敥〱㔳㡤敢愵㈵㌶扥搴晡敥戵扦㐳㑢〷攳㑥㠹昷慡愳慦ㅤて散扡戸昵挸昲㔱㤷晦敡慣慦扣㙦搵搲搴㤷扦戳攳敢㌷摥扣㐴愵㔰㘲㉥攴戴扥㉡㌵〷㡤攸㜸㍥㝢挰捥㘸㝤㔷㉣挴つ〰ㄹ攲扦〵㌲搰愵㤶攲㡢挳㕣昵愱〴挷㤶っ㠷摦㤱戲ㅣ挰㔲ㄶ㐳㝢攳ㄵ〰改晢ㄸ晢㍥愶㝡挰散愸㈷愸㕦㘵〹挶摣㔶㠹㘵㉣昱ㅡ㠰㜴㘲㑣㜵㠱搹搱㔸㔰晦㤱捣㉢㕤收〹㌲搳㌱㤴扥㠸愹㌷㕥昷昶㠵ㅦㄹ㠳敢㈸ちち㘸㜱㡡㘷㔱昲㝡愷挴敥㤴晣㥥㙢晥昵攵ㄳ㝥㌲戶昴戸㤹昰晡㐷敥扡㘰㠹㥡㐴㠹㑥㑡㝥ㄵ捤改愸攴摦摢ㄹ慤敦愳㈹〶㤱昸挷㙦挳愰敤㌴ㅦ㝥㐲敦〲㐹㔴捦㕦㤸搱㐱㠰〱㝦攸㍣昲攱㔲ㄲ摢〱搱㝤㜶㤹㠵㐸㠴ㄸ攳㐹㤹㝥㤶ㄹ戰捡㌰挴ㄳ攲ㅣㄲ〷㠵愸捥〷㔱㍡昲㈵戴㡡ㅤ挹㝤攷㕥㥣㡥㘰慣㈶ㄹ㉦摡ㄹ㜳㤸攱㍡昳搸〱戳昳㕦戰昳〷㍤昹昰敥戳㑥晥昳㜶㍥㈳〲挷㘱㝡攵つ散㥥搹攵㥦戳昳挵㠲收愳㔵㙡㉢戲㉣㝢㘰㐴㘸ㅣっ㥡戱㜸昸捣攱㐸㌴昰㑢㌰晦搹敥㤷㠳挶攳㘵㘷㙣搷㈰挱㌳戰㌹㜳昳ち敡㐳㔹搳㌶户愶㍣㙢㍡ㅣ㌴ㄸ搳挴㜰㌲昰㌴㉡㥡㙤晡㐰㑤㑥ㄵ㥤愷て搶㡢㌷㈸㔸㑢搱慤㘵㌳㙢㌹捡慡㘵㝣㌸愹㜶愱ㄶ搶㘴㌵㠹敦〱㈹捥㐴搶捤㌳ㅡ㌵昸㡡㠳搸㜷㔲晤挴㘶〶〵㤲㡦㈵㜳搹㘵㘶㍣㙡ㅣ㙦㌱慦㠴攴㐷㙤㘶㙢慥㍣㤱捣ㄵ戰㌸㤵愹敤㜶㐲㘶㈹〶㥢捣愱㘴挵愰㤳〹㝣昹ㄴ搵㐷㥤戳㠱㡡攱㕣挳搲㜷㠲㘴扤搱昰㌰ㄸ㍡㕡晡て散㡣戶搷㍤晥ち㤲㈸㕦㥦㠲㉡㕤㑢扦ㄴ㈴㌱搰㌰愸㍡〲㌰攰㔷ㄲ搰㤱㌵㙡戳ㅥ㠶㐴攸㐳づ敢㈸㔹㘳挲ㅡ㘲㕣㈷攵攳㈴㡥〹㔱㕤〵愲搸昱㜷搱ㄸ慦㠱晦戵㤳昱ㅤ㍢挳㘳攰㜰昰搵㐷㥣晣㝢散㝣㡦㠱晢攰昱㕦敤攴㝦摢捥㙦㌱昰㙢㥣晣㙦搹昹㘲攰愷愱㔵㡡㠱㡥搵挷ㅦ〵㘶㥣づㅡ晡㜸攵㜰㑡㝤〳扣㔴扥搵㙤㑢挹晣㐹㤷㤹搱愱戱捣㘲ㅥ〷昳晦戲㤹愱㄰ㄸ挴㜲㌲㌳㘶戲㈴㌳㍥㌴㔶㠲㘶つ㥤㔱昵㔵㜰㍢㕤ㄹ搴慢挹晤㈹㤷晢攳攴㍥挳ㄲ㍤〱搱㜷搸愲㐱㠶攸戵㘴扥摥㘵晥〴㤹搷㔹捣㉢挰㝣㥢捤っち㤸㌷㤰㤹搱㥤㔳㤹扡ㄹ㠹㑥㜶㜳ぢ捡㜵戴㥢㝦戴㌳㕡摦㠴〹摤〲㐹搲挳攷愰ㄲ㉣㐳㕦㐲㕡㍡昷ぢ㈸攱㉥㐳敦㘲ぢㄸ㜲㔸㥡㘰搸㘴晣㌹㘸戲っ㡤㜲ㄹㅡ㔵㥦㐷㠱挶㌲昴ㅥ㤶㘰㍣㘳㤵㘰昴㘴扣て㌴ㄹ㜹愳敡㜳㌶㌳㈸戸挱昳挹㝣愷换㝣㍢㤹㌳ㄶ昳㌸㈴摦〰收挶㥡㤵㐳挶㈰㈳㥢㌷户っ㌱っ㤲ㄲ㝢扤っ㌱㈲㙡㈸㜹㌵㕡㙡つ捥㑦愱㌹ㅤ㤵㝣㥤㥤搱晡戶㑤攸摢㤰㈴㑡摥㡡戶㐳挹昷㈲㉤㑡晥ㅢ㤴㜰㤵㕣愴ㄶㅥ㐰㤶愵㌲㐶㐷㐶搹搲挲㡡攱戸晡ㄸ㜸ㅢ㡥搱㜶㌲㍦攸㌲摦㐷收㉡㘸搲㈳㜱昶㐸㕣㝤挴㉥㘱㤹㝥㥤㈵ㄸ慥㔸攲敦㘷㠹ㅤ㤶昸㜱㌰㕦〹收㠶㤲㘷㤰㌱挸〰收捤㈹㤹搱捥慣㑡戶捥〱㥣搷㜰愸ㄸ昸㜴㔲昲㘵㘸㑥㐷㈵㕦㙡㘷戴扤搱戳ぢ㤲㍡慥㉦㜲挸搴晡攱ㄴ捦㙦搵㜰敥〹攴昹ㄴ戲㉦㙦㤱㈵扡㤱戳㔰昲〸慦ㅦ〷昰慢昸戵㤸戵㜸捦〴挷敥昱㙢㕦昶㤳㈰扣㝦挲㌳ㄷ捥ㄱ㙦㉤㈹ㄶ㌶昲敢慢㌸昳摤㤳㕦㔳挳㘹扡㕣㉦㝥敤愲㡥昷搹换晢挳㔳〲㍣㔴敤㐶㥦攲戲捥攵㜷㝣㥥挹〷㤵ㅤ愳〸㑢㠵つ㝤㌸㈷慡晣㍣户扦㙦捦〸㡣㡢搰ㅣ攷㤸㜵捥昳㈶㑡户晡㈰扡昸㜱㌸㑥㐱摦㈵㍥㔹㈷戹㔹愹㉦〱扦昱㐱㠰㉥〴ㅡ戲搶〱㘰㙦ㄳㄴ㜹慥㉤挰ㄷ㘰〰搹㝡㜳㝣挲捣㠹摢搷昲㔳㉥㝤㝤扣㘳攷敡㝥〶㐵㘷㡢扦㌸㡥㝡㑡㔳㘹晥㝥㘱㙦㘹慡㘸㤶㌷搷户戸扦㔹搸〳㘷っ㍦㕡㜸ㄹ敡攱㔸攷㐷㍤ぢ㠹㤴慡㉦〷㤵つ攰㐷扤攰㔰㍦攴愵㌲づ愰つㅢ㔷㠰摡㔹㌱㌳ㅤㄵ㜳㈵昸㡤て〳㌴㉢收㉡㔰㍣㡡㔱っ㈵愸ㅣ攷㔲㡣ㄴ愴㜱ㅦ〱愷摢㘴㠶〴㐲扤ㅡ㔴晣㕢㑤愶敦㉦搴㙢㍣搴㄰扤㙡ㄶ搴ㅦ〵愲㍦㐶㜰㉤㐰㔰搱戱㍥づ㠲㔴〹㉤收〴㈷ㅢ㑢㥦〰㔵搱摤㤶慣㙤㜶ㄶ户㥢㝡㤵ち搱摤ㄶ㘱㥦〴愲慦㈳昸ㄴ㐰㔰搱攳㤶ㄲ㥢敤ㄲ㝣愰㠷ㄲ㡡㕥戸㘴攴敤㡣㠳㤹挱㐶昹ㄴ㍤㜲搱收㘷㠰㘸㍣搲㝡挷搰㌲㤳㉦㈱攴挰摢㙥㕣㌷㤰㡢晥ㄷ㜷㔸〱㘱㔸㌷㤲㜴㉡ㄲ㤶㘱㈹扡昷㈲昱㜳㐰〶㥤㥦㥢ㅢ摡挱㍤㠲㥡㕦扤捦㤱晢慢攸愱つ愳晤㝢㔷慥㥦㠲㈹昷昳㉤㜲改愰戳㕦㌶㕤晦戵愵慦㡦扥㜷㕣搱㡦㝥〶〴晤摦㠰攰摦敡〱晡扤㐲晤敦㕥㉡ㅤ㕣愱㝥挱㑢愵㈷㉢搴㥢扤㔴扡慣㐲晤㐷て㌵㐴㝦㔱搴㝥ぢ㄰晤㑦〴户〲〴ㄵ㕤挶攳搰っ㜵㤶慤㕤扢愳ㄴ摤㐸挹搸㘰㘷㐸攷摥〶㙡㠸ㅥ愵〸晢㘷㈰晡㜶㠲㉦〳〴ㄵ㥤㑡㈹昳㑥扢㡣搳㠷㜴㌴㈵攳っ㍢挳搳㠷㜴㍡㐵攳晦〳㠸户て㔷㠳户扤て扦㑡慥收㍥晣㥦㈴㜹晡㤰ㅥ㉣㈵㙡昶愱㕦㉤㜳攴㌴昵搹㕤慥ㅣ户捦扥搱㈲㠷㍥㘷㔳㥦㉤〵攱ㄹち晥㈶㄰晣㕢㝤㐶〷㔲愸㜷㝢愹㜴ㄴ㠵晡㉤㉦㤵ㅥ愱㔰扦敤愵搲昵ㄳ敡㍤㕥㉡㝤㌵戹つ㑥ㄵ摤㉡攱摣㠶捦㍢㕦摥㡢㍣捤㘹〱㔶㈷㈰愸敦㈳挹愳づ扡㜵扣つ攷㔲昴摡愴扡〷㠰戰㈳昹㔱攷㍢搴〷㠱攰摦扡戹㥣㐳㝤挸㑢摤㡡㠴愷㘹㈳ㅤ㥢昶㌰㤸㕡㥡昶㐳㤲㍣㑤㉢㈲摤搴戴敤㈰㐸搳㝥〴〴晦㔶㈳攸搴〸昵㔱㈰㙥㠳改扤〸昵㌱㈰昸㤷㑦攰ㄲ㘰㝢扤扡㔱㉢晢昸㜰昸挷愸㐷㜱㔹愲っ晤㌸㄰晣换㘷㤰㡢〳愹扤昴㍥〶戹㈸㐸㡡ぢ换㈰ㄷ〳㌷愵㌸愹戳挱晡㈷㈴㜳㉥ㄷ㘹㑦〰挱扦㈵㡤昳㜶㐳ㅡ攷㙢户晣㈰攷㘹㌷愵㍥㡡搴㜱㐸慡㠵攸て捥挷㝣晦慤搷㙦㈸捥搹㤲㜱戴㥤挱㤳㘷扤㜸㉢㠴昳戸㘴っ搹ㄹ㑢㤰愱㥦〴㜵㤰搳㌸㌷つ㝢扥㡦昱戱戶敢㘸晦㠸晦㘳㉡改㝦挹挷㔸攲ㄶ㌵挷ㄷ攰っ摥晡昴摦㜳捥挲㜳㌴扢㤷㔲㑢㝣ㄵ㐰㕣㡡ㄲ㈳㝦搹〵㌰㑡㝣〷戳㝣㠰捤扢挸攵㤹敢㔲㕣摥㌹㉥㐹捡ㅣ㙡扤㐱挷ㅦ㐱㈳换愲㠶搰昹慤㌹挲て戳愱攵昸ㄶ敥㝥ㄷ挴㙤㈰搸㝡搵㕥㌳昶㕡㍦㕤昲ㄴ搴㠱㝦㙣愹扡㤸㈴ㄵㄷ㌹㔹敤㝥づ㠴㝥戳搲㉥㈶㐹挵ㄵ㔰㌸㥥〶㌲㈰ㅣ㉥㈶㐹挵㤵㑢っ攵摦㠱㈸㉥㕡散㜶晤っ㄰晣㕢昵㜲ㄵㄲ㥥㕦㌰晢昳〴攴昹㈵㄰晣换㘷㤰㡢つ愹扤㘲㡣㕣㘴ㅡ㈹㉥㉥㡤ㄴㄷ㤵㐶㡡㡢㠹㥢㔲㕣㐴挴㙣づ㙥㌱㌴㉥㉣㤲㜱㔰㡢愱㜱戱㤱㡣昹㕥㐳㝢づ搴㐱㉥㈹ㅥ㐳㍢挶㝦愱晦㜹㌱戴㕢㔱攱慤㌰㌴挵㘵㐶搴昳㍣㄰晣㐳㠱㉥㈶㐹挵㌵㐸㌸㕥〰㘲愹搸挵㉣ㄵ㜳㠱ㄲ㡥ㄷ㠱㔸㉡㜶㌱㑢挵㕣㔸㐴㝤㉦〱㔱㕣㔳㜸挳晡搷㐰昰㙦搵换㐵㐳㜸㝥挳㙣慥ㄷ挲昳ㅦ㐰昰㉦㥦㐱慥つ慥慡〶敦㙥㑡㜱㉤㘸攴㜱つ㘸愴㌸昷扢㈹挵㜹㕤㙡晡㉤挹㥣搲㤹愷㕦〶㠲㝦慢愶〷㙣慡㌵捦㜰摡㜶换て㜲扡㜶㔳㡡㔳戱㐸晢ㅤ挹㥣㠵㐵摡㝦〲挱扦㈵㡤㌳慥㕢㘲㤰㌳慤愴㘴づ攳っ敢收㈹㤹晡搸㥡㔷㔸搸扥㐲㥣〲㌹挲昴敦㠱攸㔷〱戰ぢ㈵昳ㅡ㠹㝦昰戲㜲㝥ㄳ搶搷挸晡扡戰づ㜲搶㌹ㄷ慣晥ㄹ㤵㍤㍦㜷晥昹慦っ㜶てㅤ搶晤慥愵晤搷敦扡昷愹㙢ㅦ㜹捦攲㕦扣昶户㝦晢挸搳搷摥昷摡扦㘴ㄶ摦昳㜷㝦㜷昷ㄹ㌷摥昷搴摣晣㑤晥㍢㕦㔹㝢搳晢㈳摢摥㝦㐱晥散㤳㔶扤晦扣慤㘷㐵㌶ㅣ戰愸慢慢愷攷昸㜹摦㌹攴㠴搰㈵ㄷ㝣㐵㝤攳戱㠳换〱づ换扤ㄸ搴扣捦㝤㕣ㄳ晥㠸ㅡㄴ挷㌶慢搲㙦㌰挵㜱㉣㈹㙥搷㈹ㄹ扤㙤敡攰㈸ㄶ㜵昸挱愳昱搶㌰㌵㈷㠳戸㡤㤵㠳㔹㔸昹㕢摤摡㄰搶㐱づ愳户㔳㜳㡡愳㑤㙥愲〷ㄵ㉡㡥㉣㐹㜱ㄲ㔱ㅣ㐵㤲攲㑦戶㉢ㄹ㍢㙤慤收ㄸ㤲㔶昷㠱㐷昷〳攰〶㘵〸戵戱㜲㈸〹敢ㅣ戲づ㕡慣㌲〶摡㔸㌹ㄶ㠴昵〰戲捥戵㔸挵挰摢㔸㘹攸挲㝡㈰㔹攷ぢ㙢挸戱㕥㐵㠳㤵挹改搹搷慣㜵㜳ㄹ〴㜰㉦㥦㐶㉣ㄹ晦挷捥〸㔱昲㈱㈸ㅥ㜲散㔹搱㠴㠵攷ㄷ㉤㠵㘹搶㤲昱㑣㙢㘱㈵㜶㐲㔱捥攳〸攰㍥㈵昶搲㐶ㄵ扢㈱昵〸㔴㑢摢㤴て㉤㐵㠴晦摣㉢㝣〱㔹㘸㍦㤲昵㘴㑢㠳㘸㌲㤲戱慢㈵㠳㘶㈴ㄹ㍦昳ち㕢㐸㘱搲攱㙤㙤㤲㡥㙦愳㡡〱㤰㍡捣㤲㑥㑢搹攵㈲晣㜱慦昰攳挸㐲㐳㤰慣挷㕡ㅡ挴扥㤷㡣㐷㕢㌲㘸て㤲昱㈳慦㌰㘹㈹㡤㐰戲㝥搸㔲㠶㠶㈱ㄹ㡦㜸换戰ㄳㄵ慤㐱戲㝥搰㔲㠶ㄶ㈲ㄹ摦㙦㉢挳㠲㌲㤵㠶㠱㠴搸㈹㘲㔸ㄱ㈰搸昳㘳て㐸㙥ㄴ㠸㘲挳㈴㌵ち㈴㐴戵〸㙦っ〸㜸愹〳挹㡤〳㔱ㄴ㐷愵㌵捤㤴〱㡡㥤挵㥢㙤㝦㐵㜱愰㘴扤㡢㉦敥ㄵ㝥㐳㤶㍥㑤戰攱ㅢ搹づ搷㕣㤲ㄷ㌵戱攲㠵㉡㤲〸〷㉤搴昵扣晡散㉣扡㙡㙦搶敤敡挱ㅤ昳㠳捤㡢〵戳㝢㕥㝣挴搴慢昶㡥换㜶戹ㄲ搰㑥㤰㡦搶㤴㙥愰㤲㔶愲㝦攴㌴愹㔳戱ㅦ㐴挹㈹ㅢㄱ㌳㘵㝦㔰搱晡ㅤ〰戶扣〶㙡挹㤳㍥㙡㤵㌷挸㕡㌱捣㝤挶慤㡦㑥敤㔸扦攰㥣㈵昳ㅥ㕡晥攸㑢扦㝤㜱㐹㠸ㄵ㐸㘷㥦〶㘴愰㙢㤰昲㍡㜲〶挸㌰换㉦攸㌴戶攳晥扦昰愲ㄷ㐳ㅢ搶〹㠸〶挶づ㔶㑣捡㍡㜳㍡㄰㈵㠰摤戱〴㈹晣换㈷挴㠴㈸㝤㈹㄰㍤㑥戰っ㈰ㄸ㘰晡㤸摤㥢㥦っㄶㅡ㌹㡦㑤攳㐷昷昸ㅢ㉦晢摢㐰㔲㙦攷㐸㌲㈶愰愰㉥㥥㑢㕤㑥㝤㐱ぢㄸ㔲つ㔴搲㡡晡愴㈲㡤ㄵ㘴挶愹㔵扤戲挱摣㐰㉤㘶敡㕤㤸㔷戱挴愶昱㡤慢㔶㙣搲慢ㅢ晣つ㔴昸〷㔹ㄹ〷愳昵愰ㅣ挸㈰㈵㌶㔳㔸愶㠹搲昷㝦〱ㄵ㜶捣㉤</t>
  </si>
</sst>
</file>

<file path=xl/styles.xml><?xml version="1.0" encoding="utf-8"?>
<styleSheet xmlns="http://schemas.openxmlformats.org/spreadsheetml/2006/main">
  <numFmts count="3">
    <numFmt numFmtId="164" formatCode="0.000"/>
    <numFmt numFmtId="165" formatCode="0.0"/>
    <numFmt numFmtId="166" formatCode="0.0000"/>
  </numFmts>
  <fonts count="14">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vertAlign val="subscript"/>
      <sz val="14"/>
      <color theme="1"/>
      <name val="Calibri"/>
      <family val="2"/>
      <scheme val="minor"/>
    </font>
    <font>
      <sz val="14"/>
      <color theme="1"/>
      <name val="Symbol"/>
      <family val="1"/>
      <charset val="2"/>
    </font>
    <font>
      <vertAlign val="subscript"/>
      <sz val="12"/>
      <color theme="1"/>
      <name val="Calibri"/>
      <family val="2"/>
      <scheme val="minor"/>
    </font>
    <font>
      <sz val="14"/>
      <color theme="1"/>
      <name val="Brush Script MT"/>
      <family val="4"/>
    </font>
    <font>
      <sz val="9"/>
      <color indexed="81"/>
      <name val="Tahoma"/>
      <family val="2"/>
    </font>
    <font>
      <b/>
      <sz val="9"/>
      <color indexed="81"/>
      <name val="Tahoma"/>
      <family val="2"/>
    </font>
    <font>
      <b/>
      <sz val="12"/>
      <color theme="1"/>
      <name val="Calibri"/>
      <family val="2"/>
      <scheme val="minor"/>
    </font>
    <font>
      <sz val="12"/>
      <color theme="1"/>
      <name val="Symbol"/>
      <family val="1"/>
      <charset val="2"/>
    </font>
    <font>
      <sz val="12"/>
      <color theme="1"/>
      <name val="Brush Script MT"/>
      <family val="4"/>
    </font>
  </fonts>
  <fills count="4">
    <fill>
      <patternFill patternType="none"/>
    </fill>
    <fill>
      <patternFill patternType="gray125"/>
    </fill>
    <fill>
      <patternFill patternType="solid">
        <fgColor rgb="FF00FF00"/>
        <bgColor indexed="64"/>
      </patternFill>
    </fill>
    <fill>
      <patternFill patternType="solid">
        <fgColor rgb="FF00FFFF"/>
        <bgColor indexed="64"/>
      </patternFill>
    </fill>
  </fills>
  <borders count="3">
    <border>
      <left/>
      <right/>
      <top/>
      <bottom/>
      <diagonal/>
    </border>
    <border>
      <left/>
      <right/>
      <top style="medium">
        <color auto="1"/>
      </top>
      <bottom/>
      <diagonal/>
    </border>
    <border>
      <left/>
      <right/>
      <top/>
      <bottom style="medium">
        <color auto="1"/>
      </bottom>
      <diagonal/>
    </border>
  </borders>
  <cellStyleXfs count="1">
    <xf numFmtId="0" fontId="0" fillId="0" borderId="0"/>
  </cellStyleXfs>
  <cellXfs count="48">
    <xf numFmtId="0" fontId="0" fillId="0" borderId="0" xfId="0"/>
    <xf numFmtId="0" fontId="3" fillId="0" borderId="0" xfId="0" applyFont="1"/>
    <xf numFmtId="0" fontId="4" fillId="0" borderId="0" xfId="0" applyFont="1"/>
    <xf numFmtId="0" fontId="3" fillId="0" borderId="0" xfId="0" applyFont="1" applyAlignment="1">
      <alignment horizontal="center"/>
    </xf>
    <xf numFmtId="0" fontId="4" fillId="0" borderId="0" xfId="0" applyFont="1" applyAlignment="1">
      <alignment horizontal="center"/>
    </xf>
    <xf numFmtId="0" fontId="0" fillId="0" borderId="0" xfId="0" applyAlignment="1">
      <alignment horizontal="center"/>
    </xf>
    <xf numFmtId="2" fontId="4" fillId="0" borderId="0" xfId="0" applyNumberFormat="1" applyFont="1" applyAlignment="1">
      <alignment horizontal="center"/>
    </xf>
    <xf numFmtId="164" fontId="4" fillId="0" borderId="0" xfId="0" applyNumberFormat="1" applyFont="1" applyAlignment="1">
      <alignment horizontal="center"/>
    </xf>
    <xf numFmtId="165" fontId="4" fillId="0" borderId="0" xfId="0" applyNumberFormat="1" applyFont="1" applyAlignment="1">
      <alignment horizontal="center"/>
    </xf>
    <xf numFmtId="0" fontId="1" fillId="0" borderId="0" xfId="0" applyFont="1"/>
    <xf numFmtId="0" fontId="0" fillId="0" borderId="0" xfId="0" quotePrefix="1"/>
    <xf numFmtId="2" fontId="4" fillId="2" borderId="0" xfId="0" applyNumberFormat="1" applyFont="1" applyFill="1" applyAlignment="1">
      <alignment horizontal="center"/>
    </xf>
    <xf numFmtId="166" fontId="4" fillId="0" borderId="0" xfId="0" applyNumberFormat="1" applyFont="1" applyAlignment="1">
      <alignment horizontal="center"/>
    </xf>
    <xf numFmtId="10" fontId="4" fillId="0" borderId="0" xfId="0" applyNumberFormat="1" applyFont="1" applyAlignment="1">
      <alignment horizontal="center"/>
    </xf>
    <xf numFmtId="164" fontId="0" fillId="0" borderId="0" xfId="0" applyNumberFormat="1" applyAlignment="1">
      <alignment horizontal="center"/>
    </xf>
    <xf numFmtId="0" fontId="4" fillId="0" borderId="1" xfId="0" applyFont="1" applyBorder="1"/>
    <xf numFmtId="0" fontId="4" fillId="0" borderId="1" xfId="0" applyFont="1" applyBorder="1" applyAlignment="1">
      <alignment horizontal="center"/>
    </xf>
    <xf numFmtId="2" fontId="4" fillId="2" borderId="1" xfId="0" applyNumberFormat="1" applyFont="1" applyFill="1" applyBorder="1" applyAlignment="1">
      <alignment horizontal="center"/>
    </xf>
    <xf numFmtId="2" fontId="4" fillId="0" borderId="1" xfId="0" applyNumberFormat="1" applyFont="1" applyBorder="1" applyAlignment="1">
      <alignment horizontal="center"/>
    </xf>
    <xf numFmtId="164" fontId="4" fillId="0" borderId="1" xfId="0" applyNumberFormat="1" applyFont="1" applyBorder="1" applyAlignment="1">
      <alignment horizontal="center"/>
    </xf>
    <xf numFmtId="165" fontId="4" fillId="0" borderId="1" xfId="0" applyNumberFormat="1" applyFont="1" applyBorder="1" applyAlignment="1">
      <alignment horizontal="center"/>
    </xf>
    <xf numFmtId="0" fontId="4" fillId="0" borderId="2" xfId="0" applyFont="1" applyBorder="1"/>
    <xf numFmtId="0" fontId="4" fillId="0" borderId="2" xfId="0" applyFont="1" applyBorder="1" applyAlignment="1">
      <alignment horizontal="center"/>
    </xf>
    <xf numFmtId="2" fontId="4" fillId="2" borderId="2" xfId="0" applyNumberFormat="1" applyFont="1" applyFill="1" applyBorder="1" applyAlignment="1">
      <alignment horizontal="center"/>
    </xf>
    <xf numFmtId="2" fontId="4" fillId="0" borderId="2" xfId="0" applyNumberFormat="1" applyFont="1" applyBorder="1" applyAlignment="1">
      <alignment horizontal="center"/>
    </xf>
    <xf numFmtId="164" fontId="4" fillId="0" borderId="2" xfId="0" applyNumberFormat="1" applyFont="1" applyBorder="1" applyAlignment="1">
      <alignment horizontal="center"/>
    </xf>
    <xf numFmtId="165" fontId="4" fillId="0" borderId="2" xfId="0" applyNumberFormat="1" applyFont="1" applyBorder="1" applyAlignment="1">
      <alignment horizontal="center"/>
    </xf>
    <xf numFmtId="0" fontId="6" fillId="0" borderId="1" xfId="0" applyFont="1" applyBorder="1" applyAlignment="1">
      <alignment horizontal="center"/>
    </xf>
    <xf numFmtId="164" fontId="4" fillId="3" borderId="1" xfId="0" applyNumberFormat="1" applyFont="1" applyFill="1" applyBorder="1" applyAlignment="1">
      <alignment horizontal="center"/>
    </xf>
    <xf numFmtId="0" fontId="0" fillId="0" borderId="2" xfId="0" applyBorder="1"/>
    <xf numFmtId="0" fontId="2" fillId="0" borderId="2" xfId="0" applyFont="1" applyBorder="1" applyAlignment="1">
      <alignment horizontal="center"/>
    </xf>
    <xf numFmtId="0" fontId="0" fillId="0" borderId="2" xfId="0" applyBorder="1" applyAlignment="1">
      <alignment horizontal="center"/>
    </xf>
    <xf numFmtId="164" fontId="4" fillId="3" borderId="2" xfId="0" applyNumberFormat="1" applyFont="1" applyFill="1" applyBorder="1" applyAlignment="1">
      <alignment horizontal="center"/>
    </xf>
    <xf numFmtId="0" fontId="3" fillId="0" borderId="0" xfId="0" applyFont="1" applyAlignment="1">
      <alignment horizontal="center"/>
    </xf>
    <xf numFmtId="0" fontId="11" fillId="0" borderId="0" xfId="0" applyFont="1" applyAlignment="1">
      <alignment horizontal="center"/>
    </xf>
    <xf numFmtId="10" fontId="4" fillId="0" borderId="1" xfId="0" applyNumberFormat="1" applyFont="1" applyBorder="1" applyAlignment="1">
      <alignment horizontal="center"/>
    </xf>
    <xf numFmtId="10" fontId="4" fillId="0" borderId="0" xfId="0" applyNumberFormat="1" applyFont="1" applyBorder="1" applyAlignment="1">
      <alignment horizontal="center"/>
    </xf>
    <xf numFmtId="10" fontId="4" fillId="0" borderId="2" xfId="0" applyNumberFormat="1" applyFont="1" applyBorder="1" applyAlignment="1">
      <alignment horizontal="center"/>
    </xf>
    <xf numFmtId="166" fontId="0" fillId="0" borderId="0" xfId="0" applyNumberFormat="1"/>
    <xf numFmtId="0" fontId="3" fillId="0" borderId="0" xfId="0" applyFont="1" applyAlignment="1">
      <alignment horizontal="center"/>
    </xf>
    <xf numFmtId="166" fontId="0" fillId="0" borderId="0" xfId="0" applyNumberFormat="1" applyAlignment="1">
      <alignment horizontal="center"/>
    </xf>
    <xf numFmtId="0" fontId="0" fillId="0" borderId="0" xfId="0" applyBorder="1"/>
    <xf numFmtId="0" fontId="0" fillId="0" borderId="0" xfId="0" applyBorder="1" applyAlignment="1">
      <alignment horizontal="center"/>
    </xf>
    <xf numFmtId="0" fontId="4" fillId="0" borderId="0" xfId="0" applyFont="1" applyBorder="1"/>
    <xf numFmtId="166" fontId="4" fillId="0" borderId="1" xfId="0" applyNumberFormat="1" applyFont="1" applyBorder="1" applyAlignment="1">
      <alignment horizontal="center"/>
    </xf>
    <xf numFmtId="166" fontId="4" fillId="0" borderId="0" xfId="0" applyNumberFormat="1" applyFont="1" applyBorder="1" applyAlignment="1">
      <alignment horizontal="center"/>
    </xf>
    <xf numFmtId="166" fontId="4" fillId="0" borderId="2" xfId="0" applyNumberFormat="1" applyFont="1" applyBorder="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15.emf"/><Relationship Id="rId3" Type="http://schemas.openxmlformats.org/officeDocument/2006/relationships/image" Target="../media/image5.emf"/><Relationship Id="rId7" Type="http://schemas.openxmlformats.org/officeDocument/2006/relationships/image" Target="../media/image9.emf"/><Relationship Id="rId12" Type="http://schemas.openxmlformats.org/officeDocument/2006/relationships/image" Target="../media/image14.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11" Type="http://schemas.openxmlformats.org/officeDocument/2006/relationships/image" Target="../media/image13.emf"/><Relationship Id="rId5" Type="http://schemas.openxmlformats.org/officeDocument/2006/relationships/image" Target="../media/image7.emf"/><Relationship Id="rId10" Type="http://schemas.openxmlformats.org/officeDocument/2006/relationships/image" Target="../media/image12.emf"/><Relationship Id="rId4" Type="http://schemas.openxmlformats.org/officeDocument/2006/relationships/image" Target="../media/image6.emf"/><Relationship Id="rId9" Type="http://schemas.openxmlformats.org/officeDocument/2006/relationships/image" Target="../media/image11.emf"/><Relationship Id="rId14"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9</xdr:row>
      <xdr:rowOff>213806</xdr:rowOff>
    </xdr:from>
    <xdr:to>
      <xdr:col>4</xdr:col>
      <xdr:colOff>405298</xdr:colOff>
      <xdr:row>24</xdr:row>
      <xdr:rowOff>1515</xdr:rowOff>
    </xdr:to>
    <xdr:pic>
      <xdr:nvPicPr>
        <xdr:cNvPr id="9" name="Picture 8" descr="oneway_clutch_100629a.emf"/>
        <xdr:cNvPicPr>
          <a:picLocks noChangeAspect="1"/>
        </xdr:cNvPicPr>
      </xdr:nvPicPr>
      <xdr:blipFill>
        <a:blip xmlns:r="http://schemas.openxmlformats.org/officeDocument/2006/relationships" r:embed="rId1" cstate="print"/>
        <a:stretch>
          <a:fillRect/>
        </a:stretch>
      </xdr:blipFill>
      <xdr:spPr>
        <a:xfrm>
          <a:off x="47625" y="2442656"/>
          <a:ext cx="4024798" cy="3026209"/>
        </a:xfrm>
        <a:prstGeom prst="rect">
          <a:avLst/>
        </a:prstGeom>
        <a:ln>
          <a:solidFill>
            <a:schemeClr val="tx1"/>
          </a:solidFill>
        </a:ln>
      </xdr:spPr>
    </xdr:pic>
    <xdr:clientData/>
  </xdr:twoCellAnchor>
  <xdr:twoCellAnchor editAs="oneCell">
    <xdr:from>
      <xdr:col>4</xdr:col>
      <xdr:colOff>495300</xdr:colOff>
      <xdr:row>9</xdr:row>
      <xdr:rowOff>199755</xdr:rowOff>
    </xdr:from>
    <xdr:to>
      <xdr:col>7</xdr:col>
      <xdr:colOff>1695837</xdr:colOff>
      <xdr:row>24</xdr:row>
      <xdr:rowOff>9525</xdr:rowOff>
    </xdr:to>
    <xdr:pic>
      <xdr:nvPicPr>
        <xdr:cNvPr id="8" name="Picture 7" descr="oneway_clutch_100629b.emf"/>
        <xdr:cNvPicPr>
          <a:picLocks noChangeAspect="1"/>
        </xdr:cNvPicPr>
      </xdr:nvPicPr>
      <xdr:blipFill>
        <a:blip xmlns:r="http://schemas.openxmlformats.org/officeDocument/2006/relationships" r:embed="rId2" cstate="print"/>
        <a:stretch>
          <a:fillRect/>
        </a:stretch>
      </xdr:blipFill>
      <xdr:spPr>
        <a:xfrm>
          <a:off x="4162425" y="2428605"/>
          <a:ext cx="3943737" cy="3048270"/>
        </a:xfrm>
        <a:prstGeom prst="rect">
          <a:avLst/>
        </a:prstGeom>
        <a:ln>
          <a:solidFill>
            <a:schemeClr val="tx1"/>
          </a:solidFill>
        </a:ln>
      </xdr:spPr>
    </xdr:pic>
    <xdr:clientData/>
  </xdr:twoCellAnchor>
  <xdr:oneCellAnchor>
    <xdr:from>
      <xdr:col>0</xdr:col>
      <xdr:colOff>47625</xdr:colOff>
      <xdr:row>24</xdr:row>
      <xdr:rowOff>47625</xdr:rowOff>
    </xdr:from>
    <xdr:ext cx="4048125" cy="526298"/>
    <xdr:sp macro="" textlink="">
      <xdr:nvSpPr>
        <xdr:cNvPr id="4" name="TextBox 3"/>
        <xdr:cNvSpPr txBox="1"/>
      </xdr:nvSpPr>
      <xdr:spPr>
        <a:xfrm>
          <a:off x="47625" y="5524500"/>
          <a:ext cx="4048125" cy="5262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200">
              <a:latin typeface="Arial Black" pitchFamily="34" charset="0"/>
            </a:rPr>
            <a:t>ONE-WAY</a:t>
          </a:r>
          <a:r>
            <a:rPr lang="en-US" sz="1200" baseline="0">
              <a:latin typeface="Arial Black" pitchFamily="34" charset="0"/>
            </a:rPr>
            <a:t> CLUTCH with</a:t>
          </a:r>
        </a:p>
        <a:p>
          <a:pPr algn="ctr"/>
          <a:r>
            <a:rPr lang="en-US" sz="1200" baseline="0">
              <a:latin typeface="Arial Black" pitchFamily="34" charset="0"/>
            </a:rPr>
            <a:t>STOP ANGLE DIMENSIONAL VARIABLES</a:t>
          </a:r>
          <a:endParaRPr lang="en-US" sz="1200">
            <a:latin typeface="Arial Black" pitchFamily="34" charset="0"/>
          </a:endParaRPr>
        </a:p>
      </xdr:txBody>
    </xdr:sp>
    <xdr:clientData/>
  </xdr:oneCellAnchor>
  <xdr:oneCellAnchor>
    <xdr:from>
      <xdr:col>4</xdr:col>
      <xdr:colOff>485775</xdr:colOff>
      <xdr:row>24</xdr:row>
      <xdr:rowOff>57150</xdr:rowOff>
    </xdr:from>
    <xdr:ext cx="4048125" cy="526298"/>
    <xdr:sp macro="" textlink="">
      <xdr:nvSpPr>
        <xdr:cNvPr id="7" name="TextBox 6"/>
        <xdr:cNvSpPr txBox="1"/>
      </xdr:nvSpPr>
      <xdr:spPr>
        <a:xfrm>
          <a:off x="4152900" y="5534025"/>
          <a:ext cx="4048125" cy="5262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200">
              <a:latin typeface="Arial Black" pitchFamily="34" charset="0"/>
            </a:rPr>
            <a:t>ONE-WAY</a:t>
          </a:r>
          <a:r>
            <a:rPr lang="en-US" sz="1200" baseline="0">
              <a:latin typeface="Arial Black" pitchFamily="34" charset="0"/>
            </a:rPr>
            <a:t> CLUTCH with</a:t>
          </a:r>
        </a:p>
        <a:p>
          <a:pPr algn="ctr"/>
          <a:r>
            <a:rPr lang="en-US" sz="1200" baseline="0">
              <a:latin typeface="Arial Black" pitchFamily="34" charset="0"/>
            </a:rPr>
            <a:t>SPRING GAP DIMENSIONAL VARIABLES</a:t>
          </a:r>
          <a:endParaRPr lang="en-US" sz="1200">
            <a:latin typeface="Arial Black"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oleObject" Target="../embeddings/oleObject5.bin"/><Relationship Id="rId13" Type="http://schemas.openxmlformats.org/officeDocument/2006/relationships/oleObject" Target="../embeddings/oleObject10.bin"/><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oleObject" Target="../embeddings/oleObject4.bin"/><Relationship Id="rId12" Type="http://schemas.openxmlformats.org/officeDocument/2006/relationships/oleObject" Target="../embeddings/oleObject9.bin"/><Relationship Id="rId17" Type="http://schemas.openxmlformats.org/officeDocument/2006/relationships/oleObject" Target="../embeddings/oleObject14.bin"/><Relationship Id="rId2" Type="http://schemas.openxmlformats.org/officeDocument/2006/relationships/drawing" Target="../drawings/drawing1.xml"/><Relationship Id="rId16" Type="http://schemas.openxmlformats.org/officeDocument/2006/relationships/oleObject" Target="../embeddings/oleObject13.bin"/><Relationship Id="rId1" Type="http://schemas.openxmlformats.org/officeDocument/2006/relationships/printerSettings" Target="../printerSettings/printerSettings1.bin"/><Relationship Id="rId6" Type="http://schemas.openxmlformats.org/officeDocument/2006/relationships/oleObject" Target="../embeddings/oleObject3.bin"/><Relationship Id="rId11" Type="http://schemas.openxmlformats.org/officeDocument/2006/relationships/oleObject" Target="../embeddings/oleObject8.bin"/><Relationship Id="rId5" Type="http://schemas.openxmlformats.org/officeDocument/2006/relationships/oleObject" Target="../embeddings/oleObject2.bin"/><Relationship Id="rId15" Type="http://schemas.openxmlformats.org/officeDocument/2006/relationships/oleObject" Target="../embeddings/oleObject12.bin"/><Relationship Id="rId10" Type="http://schemas.openxmlformats.org/officeDocument/2006/relationships/oleObject" Target="../embeddings/oleObject7.bin"/><Relationship Id="rId4" Type="http://schemas.openxmlformats.org/officeDocument/2006/relationships/oleObject" Target="../embeddings/oleObject1.bin"/><Relationship Id="rId9" Type="http://schemas.openxmlformats.org/officeDocument/2006/relationships/oleObject" Target="../embeddings/oleObject6.bin"/><Relationship Id="rId14" Type="http://schemas.openxmlformats.org/officeDocument/2006/relationships/oleObject" Target="../embeddings/oleObject11.bin"/></Relationships>
</file>

<file path=xl/worksheets/sheet1.xml><?xml version="1.0" encoding="utf-8"?>
<worksheet xmlns="http://schemas.openxmlformats.org/spreadsheetml/2006/main" xmlns:r="http://schemas.openxmlformats.org/officeDocument/2006/relationships">
  <dimension ref="A1:C31"/>
  <sheetViews>
    <sheetView workbookViewId="0"/>
  </sheetViews>
  <sheetFormatPr defaultRowHeight="15"/>
  <cols>
    <col min="1" max="3" width="36.7109375" customWidth="1"/>
  </cols>
  <sheetData>
    <row r="1" spans="1:3">
      <c r="A1" s="9" t="s">
        <v>17</v>
      </c>
    </row>
    <row r="3" spans="1:3">
      <c r="A3" t="s">
        <v>18</v>
      </c>
      <c r="B3" t="s">
        <v>19</v>
      </c>
      <c r="C3">
        <v>0</v>
      </c>
    </row>
    <row r="4" spans="1:3">
      <c r="A4" t="s">
        <v>20</v>
      </c>
    </row>
    <row r="5" spans="1:3">
      <c r="A5" t="s">
        <v>21</v>
      </c>
    </row>
    <row r="7" spans="1:3">
      <c r="A7" s="9" t="s">
        <v>22</v>
      </c>
      <c r="B7" t="s">
        <v>23</v>
      </c>
    </row>
    <row r="8" spans="1:3">
      <c r="B8">
        <v>3</v>
      </c>
    </row>
    <row r="10" spans="1:3">
      <c r="A10" t="s">
        <v>24</v>
      </c>
    </row>
    <row r="11" spans="1:3">
      <c r="A11" t="e">
        <f>CB_DATA_!#REF!</f>
        <v>#REF!</v>
      </c>
      <c r="C11" t="e">
        <f>Model!#REF!</f>
        <v>#REF!</v>
      </c>
    </row>
    <row r="13" spans="1:3">
      <c r="A13" t="s">
        <v>25</v>
      </c>
    </row>
    <row r="14" spans="1:3">
      <c r="A14" t="s">
        <v>29</v>
      </c>
      <c r="C14" t="s">
        <v>43</v>
      </c>
    </row>
    <row r="16" spans="1:3">
      <c r="A16" t="s">
        <v>26</v>
      </c>
    </row>
    <row r="19" spans="1:3">
      <c r="A19" t="s">
        <v>27</v>
      </c>
    </row>
    <row r="20" spans="1:3">
      <c r="A20">
        <v>31</v>
      </c>
      <c r="C20">
        <v>31</v>
      </c>
    </row>
    <row r="25" spans="1:3">
      <c r="A25" s="9" t="s">
        <v>28</v>
      </c>
    </row>
    <row r="26" spans="1:3">
      <c r="A26" s="10" t="s">
        <v>30</v>
      </c>
      <c r="C26" s="10" t="s">
        <v>32</v>
      </c>
    </row>
    <row r="27" spans="1:3">
      <c r="A27" t="s">
        <v>70</v>
      </c>
      <c r="C27" t="s">
        <v>75</v>
      </c>
    </row>
    <row r="28" spans="1:3">
      <c r="A28" s="10" t="s">
        <v>31</v>
      </c>
      <c r="C28" s="10" t="s">
        <v>31</v>
      </c>
    </row>
    <row r="29" spans="1:3">
      <c r="A29" s="10" t="s">
        <v>32</v>
      </c>
      <c r="C29" s="10" t="s">
        <v>30</v>
      </c>
    </row>
    <row r="30" spans="1:3">
      <c r="A30" t="s">
        <v>74</v>
      </c>
      <c r="C30" t="s">
        <v>71</v>
      </c>
    </row>
    <row r="31" spans="1:3">
      <c r="A31" s="10" t="s">
        <v>31</v>
      </c>
      <c r="C31" s="10" t="s">
        <v>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L22"/>
  <sheetViews>
    <sheetView tabSelected="1" zoomScaleNormal="100" workbookViewId="0"/>
  </sheetViews>
  <sheetFormatPr defaultRowHeight="15"/>
  <cols>
    <col min="1" max="1" width="27.140625" customWidth="1"/>
    <col min="2" max="2" width="11" customWidth="1"/>
    <col min="3" max="3" width="8.140625" customWidth="1"/>
    <col min="4" max="4" width="8.7109375" customWidth="1"/>
    <col min="5" max="5" width="12.85546875" bestFit="1" customWidth="1"/>
    <col min="6" max="6" width="14.85546875" customWidth="1"/>
    <col min="7" max="7" width="13.42578125" customWidth="1"/>
    <col min="8" max="8" width="28.7109375" customWidth="1"/>
    <col min="9" max="9" width="17" bestFit="1" customWidth="1"/>
    <col min="10" max="10" width="17.5703125" bestFit="1" customWidth="1"/>
    <col min="11" max="11" width="20.140625" bestFit="1" customWidth="1"/>
    <col min="12" max="12" width="6.7109375" customWidth="1"/>
    <col min="13" max="13" width="18.85546875" bestFit="1" customWidth="1"/>
    <col min="14" max="15" width="18.7109375" customWidth="1"/>
    <col min="16" max="16" width="20.42578125" bestFit="1" customWidth="1"/>
    <col min="17" max="17" width="6.7109375" customWidth="1"/>
    <col min="18" max="18" width="25" bestFit="1" customWidth="1"/>
    <col min="19" max="19" width="19.28515625" bestFit="1" customWidth="1"/>
    <col min="20" max="20" width="20.140625" bestFit="1" customWidth="1"/>
    <col min="21" max="21" width="23.7109375" bestFit="1" customWidth="1"/>
    <col min="22" max="22" width="24.5703125" bestFit="1" customWidth="1"/>
    <col min="36" max="37" width="12.7109375" customWidth="1"/>
  </cols>
  <sheetData>
    <row r="1" spans="1:38" ht="19.5" thickBot="1">
      <c r="A1" s="1" t="s">
        <v>4</v>
      </c>
      <c r="B1" s="3" t="s">
        <v>5</v>
      </c>
      <c r="C1" s="3" t="s">
        <v>0</v>
      </c>
      <c r="D1" s="3" t="s">
        <v>1</v>
      </c>
      <c r="E1" s="3" t="s">
        <v>2</v>
      </c>
      <c r="F1" s="3" t="s">
        <v>3</v>
      </c>
      <c r="G1" s="3" t="s">
        <v>16</v>
      </c>
      <c r="H1" s="3"/>
      <c r="I1" s="47" t="s">
        <v>49</v>
      </c>
      <c r="J1" s="47"/>
      <c r="K1" s="47"/>
      <c r="M1" s="47" t="s">
        <v>50</v>
      </c>
      <c r="N1" s="47"/>
      <c r="O1" s="47"/>
      <c r="P1" s="47"/>
      <c r="Q1" s="3"/>
      <c r="R1" s="39"/>
    </row>
    <row r="2" spans="1:38" ht="19.5" thickBot="1">
      <c r="A2" s="15" t="s">
        <v>6</v>
      </c>
      <c r="B2" s="16" t="s">
        <v>44</v>
      </c>
      <c r="C2" s="16" t="s">
        <v>11</v>
      </c>
      <c r="D2" s="17">
        <v>46.74</v>
      </c>
      <c r="E2" s="18">
        <v>46.74</v>
      </c>
      <c r="F2" s="19">
        <v>0.156</v>
      </c>
      <c r="G2" s="20">
        <v>3</v>
      </c>
      <c r="H2" s="8"/>
      <c r="I2" s="8"/>
      <c r="M2" s="41"/>
      <c r="N2" s="42"/>
      <c r="O2" s="42"/>
      <c r="P2" s="5"/>
      <c r="Q2" s="13"/>
      <c r="R2" s="13"/>
      <c r="S2" s="34" t="s">
        <v>52</v>
      </c>
      <c r="T2" s="34" t="s">
        <v>53</v>
      </c>
      <c r="U2" s="34" t="s">
        <v>54</v>
      </c>
      <c r="V2" s="34" t="s">
        <v>55</v>
      </c>
    </row>
    <row r="3" spans="1:38" ht="19.5" thickBot="1">
      <c r="A3" s="2" t="s">
        <v>7</v>
      </c>
      <c r="B3" s="4" t="s">
        <v>45</v>
      </c>
      <c r="C3" s="4" t="s">
        <v>11</v>
      </c>
      <c r="D3" s="11">
        <v>22.86</v>
      </c>
      <c r="E3" s="6">
        <v>22.86</v>
      </c>
      <c r="F3" s="7">
        <v>1.2999999999999999E-2</v>
      </c>
      <c r="G3" s="8">
        <v>3</v>
      </c>
      <c r="H3" s="8"/>
      <c r="I3" s="8"/>
      <c r="J3" s="34" t="s">
        <v>67</v>
      </c>
      <c r="K3" s="34" t="s">
        <v>68</v>
      </c>
      <c r="M3" s="43"/>
      <c r="N3" s="36" t="s">
        <v>6</v>
      </c>
      <c r="O3" s="36" t="s">
        <v>51</v>
      </c>
      <c r="P3" s="36" t="s">
        <v>9</v>
      </c>
      <c r="Q3" s="13"/>
      <c r="R3" s="35" t="s">
        <v>58</v>
      </c>
      <c r="S3" s="44">
        <f>Konst1/($E$5-$E$3)</f>
        <v>-2.7157998800113388E-2</v>
      </c>
      <c r="T3" s="44">
        <f>(1-(($E$2+$E$3)/($E$5-$E$3))^2)^(-3/2)*($E$2+$E$3)/($E$5-$E$3)^3</f>
        <v>1.394127628385712E-3</v>
      </c>
      <c r="U3" s="44">
        <f>Konst2*($E$2+$E$3)</f>
        <v>-0.9450983582439455</v>
      </c>
      <c r="V3" s="44">
        <f>(-1/2)*(($E$5-$E$3)^2-($E$2+$E$3)^2)^(-3/2)*($E$2+$E$3)^2-(1/2)*(($E$5-$E$3)^2-($E$2+$E$3)^2)^(-1/2)</f>
        <v>-6.2094640867879462E-2</v>
      </c>
    </row>
    <row r="4" spans="1:38" ht="18.75">
      <c r="A4" s="2" t="s">
        <v>8</v>
      </c>
      <c r="B4" s="4" t="s">
        <v>46</v>
      </c>
      <c r="C4" s="4" t="s">
        <v>11</v>
      </c>
      <c r="D4" s="11">
        <v>22.86</v>
      </c>
      <c r="E4" s="6">
        <v>22.86</v>
      </c>
      <c r="F4" s="7">
        <v>1.2999999999999999E-2</v>
      </c>
      <c r="G4" s="8">
        <v>3</v>
      </c>
      <c r="H4" s="7"/>
      <c r="I4" s="15" t="s">
        <v>66</v>
      </c>
      <c r="J4" s="19">
        <f>DEGREES(ACOS(($E$2+$F$2+$E$3+$F$3)/($E$5-$F$5-($E$3+$F$3))))</f>
        <v>27.380253739264756</v>
      </c>
      <c r="K4" s="19">
        <f>DEGREES(ACOS(($E$2-$F$2+$E$3-$F$3)/($E$5+$F$5-($E$3-$F$3))))</f>
        <v>28.371269709774094</v>
      </c>
      <c r="M4" s="15" t="s">
        <v>66</v>
      </c>
      <c r="N4" s="35">
        <f>($S$3*($F$2/$G$2))^2/(($S$3*$F$2/$G$2)^2+($S$4*$F$3/$G$3)^2+($S$5*$F$5/$G$5)^2)</f>
        <v>0.55372069601168517</v>
      </c>
      <c r="O4" s="35">
        <f>($S$4*($F$3/$G$3))^2/(($S$3*$F$2/$G$2)^2+($S$4*$F$3/$G$3)^2+($S$5*$F$5/$G$5)^2)</f>
        <v>1.3647527951864854E-2</v>
      </c>
      <c r="P4" s="35">
        <f>($S$5*($F$5/$G$5))^2/(($S$3*$F$2/$G$2)^2+($S$4*$F$3/$G$3)^2+($S$5*$F$5/$G$5)^2)</f>
        <v>0.43263177603644976</v>
      </c>
      <c r="Q4" s="13"/>
      <c r="R4" s="36" t="s">
        <v>59</v>
      </c>
      <c r="S4" s="45">
        <f>Konst1*($E$2+$E$5)/($E$5-$E$3)^2</f>
        <v>-5.1163545110602233E-2</v>
      </c>
      <c r="T4" s="45">
        <f>(-1)*(1-(($E$2+$E$3)/($E$5-$E$3))^2)^(-3/2)*($E$2+$E$3)*($E$5+$E$2)/($E$5-$E$3)^3-2*(1-(($E$2+$E$3)/($E$5-$E$3))^2)^(-1/2)*($E$2+$E$3)*($E$5+$E$2)/($E$5-$E$3)^4</f>
        <v>-0.20795359880172928</v>
      </c>
      <c r="U4" s="45">
        <f>Konst2*($E$5+$E$2)-0.5</f>
        <v>-2.5143087710044094</v>
      </c>
      <c r="V4" s="45">
        <f>(-1/2)*(($E$5-$E$3)^2-($E$2+$E$3)^2)^(-3/2)*($E$5+$E$2)^2</f>
        <v>-0.22038389179479323</v>
      </c>
    </row>
    <row r="5" spans="1:38" ht="19.5" thickBot="1">
      <c r="A5" s="21" t="s">
        <v>69</v>
      </c>
      <c r="B5" s="22" t="s">
        <v>47</v>
      </c>
      <c r="C5" s="22" t="s">
        <v>11</v>
      </c>
      <c r="D5" s="23">
        <v>101.6</v>
      </c>
      <c r="E5" s="24">
        <v>101.6</v>
      </c>
      <c r="F5" s="25">
        <v>0.156</v>
      </c>
      <c r="G5" s="26">
        <v>3</v>
      </c>
      <c r="H5" s="7"/>
      <c r="I5" s="29" t="s">
        <v>65</v>
      </c>
      <c r="J5" s="25">
        <f>0.5*(($E$5-$F$5-($E$3+$F$3))*SIN(RADIANS($J$4))-($E$3+$F$3))</f>
        <v>6.630657219662405</v>
      </c>
      <c r="K5" s="25">
        <f>0.5*(($E$5+$F$5-($E$3-$F$3))*SIN(RADIANS($K$4))-($E$3-$F$3))</f>
        <v>7.3246100380811843</v>
      </c>
      <c r="M5" s="29" t="s">
        <v>65</v>
      </c>
      <c r="N5" s="37">
        <f>($U$3*($F$2/$G$2))^2/(($U$3*$F$2/$G$2)^2+($U$4*$F$3/$G$3)^2+($U$5*$F$5/$G$5)^2)</f>
        <v>0.42936167754866539</v>
      </c>
      <c r="O5" s="37">
        <f>($U$4*($F$3/$G$3))^2/(($U$3*$F$2/$G$2)^2+($U$4*$F$3/$G$3)^2+($U$5*$F$5/$G$5)^2)</f>
        <v>2.110298986179901E-2</v>
      </c>
      <c r="P5" s="37">
        <f>($U$5*($F$5/$G$5))^2/(($U$3*$F$2/$G$2)^2+($U$4*$F$3/$G$3)^2+($U$5*$F$5/$G$5)^2)</f>
        <v>0.54953533258953535</v>
      </c>
      <c r="R5" s="37" t="s">
        <v>60</v>
      </c>
      <c r="S5" s="46">
        <f>Konst1*(-1)*($E$2+$E$3)/($E$5-$E$3)^2</f>
        <v>2.4005546310488846E-2</v>
      </c>
      <c r="T5" s="46">
        <f>(1-(($E$2+$E$3)/($E$5-$E$3))^2)^(-3/2)*($E$2+$E$3)^2/($E$5-$E$3)^3+2*(1-(($E$2+$E$3)/($E$5-$E$3))^2)^(-1/2)*($E$2+$E$3)/($E$5-$E$3)^3</f>
        <v>9.764102503141614E-2</v>
      </c>
      <c r="U5" s="46">
        <f>(-1)*Konst2*($E$5-$E$3)</f>
        <v>1.0692104127604636</v>
      </c>
      <c r="V5" s="46">
        <f>(-1/2)*(($E$5-$E$3)^2-($E$2+$E$3)^2)^(-3/2)*($E$5-$E$3)^2+(1/2)*(($E$5-$E$3)^2-($E$2+$E$3)^2)^(-1/2)</f>
        <v>-4.8515641467822779E-2</v>
      </c>
    </row>
    <row r="6" spans="1:38" ht="18.75" customHeight="1">
      <c r="B6" s="5"/>
      <c r="C6" s="5"/>
      <c r="D6" s="5"/>
      <c r="E6" s="5"/>
      <c r="F6" s="5"/>
    </row>
    <row r="7" spans="1:38" ht="22.5" customHeight="1" thickBot="1">
      <c r="A7" s="1" t="s">
        <v>10</v>
      </c>
      <c r="B7" s="3" t="s">
        <v>5</v>
      </c>
      <c r="C7" s="3" t="s">
        <v>0</v>
      </c>
      <c r="D7" s="3" t="s">
        <v>1</v>
      </c>
      <c r="E7" s="3" t="s">
        <v>13</v>
      </c>
      <c r="F7" s="3" t="s">
        <v>14</v>
      </c>
      <c r="G7" s="33" t="s">
        <v>56</v>
      </c>
      <c r="J7" s="34" t="s">
        <v>61</v>
      </c>
      <c r="K7" s="34" t="s">
        <v>63</v>
      </c>
      <c r="L7" s="3"/>
      <c r="M7" s="34" t="s">
        <v>34</v>
      </c>
      <c r="N7" s="34" t="s">
        <v>33</v>
      </c>
      <c r="O7" s="3"/>
      <c r="P7" s="39"/>
    </row>
    <row r="8" spans="1:38" ht="18.75" customHeight="1">
      <c r="A8" s="15" t="s">
        <v>66</v>
      </c>
      <c r="B8" s="27" t="s">
        <v>15</v>
      </c>
      <c r="C8" s="16" t="s">
        <v>12</v>
      </c>
      <c r="D8" s="28">
        <f>DEGREES(ACOS((h_HUB+(d_B1+d_B2)/2)/(D_CAGE-(d_B1+d_B2)/2)))</f>
        <v>27.880875646356021</v>
      </c>
      <c r="E8" s="18">
        <v>27.5</v>
      </c>
      <c r="F8" s="18">
        <v>28.5</v>
      </c>
      <c r="G8" s="18" t="str">
        <f>IF(ISBLANK($X$12)=TRUE," ",$X$12)</f>
        <v xml:space="preserve"> </v>
      </c>
      <c r="I8" s="15" t="s">
        <v>66</v>
      </c>
      <c r="J8" s="19">
        <f>$M8-3*$N8</f>
        <v>27.875177434546838</v>
      </c>
      <c r="K8" s="19">
        <f>$M8+3*$N8</f>
        <v>27.886564373195991</v>
      </c>
      <c r="L8" s="7"/>
      <c r="M8" s="7">
        <f>DEGREES(ACOS(($E$2+$E$3)/($E$5-$E$3)))+(1/2)*($S$3*($F$2/$G$2)^2+$S$4*($F$3/$G$3)^2+$S$5*($F$5/$G$5)^2)</f>
        <v>27.880870903871415</v>
      </c>
      <c r="N8" s="12">
        <f>(($S$3*$F$2/$G$2)^2+($S$4*$F$3/$G$3)^2+($S$5*$F$5/$G$5)^2)^0.5</f>
        <v>1.8978231081925021E-3</v>
      </c>
      <c r="O8" s="7"/>
      <c r="P8" s="7"/>
    </row>
    <row r="9" spans="1:38" ht="18.75" customHeight="1" thickBot="1">
      <c r="A9" s="29" t="s">
        <v>65</v>
      </c>
      <c r="B9" s="30" t="s">
        <v>48</v>
      </c>
      <c r="C9" s="31" t="s">
        <v>11</v>
      </c>
      <c r="D9" s="32">
        <f>0.5*((D_CAGE-(d_B1+d_B2)/2)*SIN(RADIANS(Angle_Contact))-(d_B1+d_B2)/2)</f>
        <v>6.9807821669803012</v>
      </c>
      <c r="E9" s="24">
        <v>6.5</v>
      </c>
      <c r="F9" s="24">
        <v>7.5</v>
      </c>
      <c r="G9" s="24" t="str">
        <f>IF(ISBLANK($X$13)=TRUE," ",$X$13)</f>
        <v xml:space="preserve"> </v>
      </c>
      <c r="I9" s="29" t="s">
        <v>65</v>
      </c>
      <c r="J9" s="25">
        <f>$M9-3*$N9</f>
        <v>6.7524614604190374</v>
      </c>
      <c r="K9" s="25">
        <f>$M9+3*$N9</f>
        <v>7.2024691793142326</v>
      </c>
      <c r="L9" s="7"/>
      <c r="M9" s="7">
        <f>0.5*(($E$5-$E$3)*SIN(RADIANS($J$8))-$E$3)+(1/2)*($U$3*($F$2/$G$2)^2+$U$4*($F$3/$G$3)^2+$U$5*($F$5/$G$5)^2)</f>
        <v>6.977465319866635</v>
      </c>
      <c r="N9" s="12">
        <f>(($U$3*$F$2/$G$2)^2+($U$4*$F$3/$G$3)^2+($U$5*$F$5/$G$5)^2)^0.5</f>
        <v>7.5001286482532625E-2</v>
      </c>
      <c r="O9" s="7"/>
      <c r="P9" s="7"/>
      <c r="S9" s="40"/>
      <c r="T9" s="40"/>
      <c r="U9" s="40"/>
    </row>
    <row r="10" spans="1:38" ht="18.75" customHeight="1">
      <c r="B10" s="5"/>
      <c r="C10" s="5"/>
      <c r="D10" s="5"/>
      <c r="E10" s="5"/>
      <c r="F10" s="5"/>
      <c r="M10" s="3"/>
      <c r="Q10" s="3"/>
      <c r="R10" s="39"/>
      <c r="S10" s="40"/>
      <c r="T10" s="40"/>
      <c r="U10" s="40"/>
    </row>
    <row r="11" spans="1:38" ht="18.75" customHeight="1" thickBot="1">
      <c r="B11" s="5"/>
      <c r="C11" s="5"/>
      <c r="D11" s="5"/>
      <c r="E11" s="5"/>
      <c r="F11" s="5"/>
      <c r="J11" s="34" t="s">
        <v>62</v>
      </c>
      <c r="K11" s="34" t="s">
        <v>64</v>
      </c>
      <c r="L11" s="3"/>
      <c r="M11" s="34" t="s">
        <v>35</v>
      </c>
      <c r="N11" s="34" t="s">
        <v>36</v>
      </c>
      <c r="O11" s="3"/>
      <c r="P11" s="39"/>
      <c r="Q11" s="38"/>
      <c r="R11" s="38"/>
      <c r="X11" s="34" t="s">
        <v>57</v>
      </c>
      <c r="AJ11" s="34" t="s">
        <v>72</v>
      </c>
      <c r="AK11" s="34" t="s">
        <v>73</v>
      </c>
    </row>
    <row r="12" spans="1:38" ht="18.75" customHeight="1">
      <c r="B12" s="5"/>
      <c r="C12" s="5"/>
      <c r="D12" s="5"/>
      <c r="E12" s="5"/>
      <c r="F12" s="5"/>
      <c r="I12" s="15" t="s">
        <v>66</v>
      </c>
      <c r="J12" s="19" t="str">
        <f>IF(ISBLANK($M$12)=TRUE," ",$AJ$12)</f>
        <v xml:space="preserve"> </v>
      </c>
      <c r="K12" s="19" t="str">
        <f>IF(ISBLANK($M$12)=TRUE," ",$AK$12)</f>
        <v xml:space="preserve"> </v>
      </c>
      <c r="L12" s="12"/>
      <c r="M12" s="12"/>
      <c r="N12" s="12"/>
      <c r="O12" s="12"/>
      <c r="P12" s="12"/>
      <c r="Q12" s="40"/>
      <c r="R12" s="40"/>
      <c r="V12" s="40"/>
      <c r="W12" s="40"/>
      <c r="X12" s="40"/>
      <c r="Y12" s="40"/>
      <c r="Z12" s="40"/>
      <c r="AA12" s="40"/>
      <c r="AB12" s="40"/>
      <c r="AC12" s="40"/>
      <c r="AD12" s="40"/>
      <c r="AE12" s="40"/>
      <c r="AF12" s="40"/>
      <c r="AG12" s="40"/>
      <c r="AH12" s="40"/>
      <c r="AI12" s="40"/>
      <c r="AJ12" s="40"/>
      <c r="AK12" s="40"/>
      <c r="AL12" s="5"/>
    </row>
    <row r="13" spans="1:38" ht="18.75" customHeight="1" thickBot="1">
      <c r="B13" s="5"/>
      <c r="C13" s="5"/>
      <c r="D13" s="5"/>
      <c r="E13" s="5"/>
      <c r="F13" s="5"/>
      <c r="I13" s="29" t="s">
        <v>65</v>
      </c>
      <c r="J13" s="25" t="str">
        <f>IF(ISBLANK($M$13)=TRUE," ",$AJ$13)</f>
        <v xml:space="preserve"> </v>
      </c>
      <c r="K13" s="25" t="str">
        <f>IF(ISBLANK($M$13)=TRUE," ",$AK$13)</f>
        <v xml:space="preserve"> </v>
      </c>
      <c r="L13" s="12"/>
      <c r="M13" s="12"/>
      <c r="N13" s="12"/>
      <c r="O13" s="12"/>
      <c r="P13" s="12"/>
      <c r="Q13" s="5"/>
      <c r="R13" s="5"/>
      <c r="V13" s="40"/>
      <c r="W13" s="40"/>
      <c r="X13" s="40"/>
      <c r="Y13" s="40"/>
      <c r="Z13" s="40"/>
      <c r="AA13" s="40"/>
      <c r="AB13" s="40"/>
      <c r="AC13" s="40"/>
      <c r="AD13" s="40"/>
      <c r="AE13" s="40"/>
      <c r="AF13" s="40"/>
      <c r="AG13" s="40"/>
      <c r="AH13" s="40"/>
      <c r="AI13" s="40"/>
      <c r="AJ13" s="40"/>
      <c r="AK13" s="40"/>
      <c r="AL13" s="5"/>
    </row>
    <row r="14" spans="1:38" ht="18.75" customHeight="1">
      <c r="B14" s="5"/>
      <c r="C14" s="5"/>
      <c r="D14" s="5"/>
      <c r="E14" s="5"/>
      <c r="F14" s="5"/>
      <c r="M14" s="3"/>
    </row>
    <row r="15" spans="1:38" ht="18.75" customHeight="1">
      <c r="B15" s="5"/>
      <c r="C15" s="5"/>
      <c r="D15" s="5"/>
      <c r="E15" s="5"/>
      <c r="F15" s="5"/>
      <c r="L15" s="3"/>
      <c r="M15" s="7"/>
      <c r="N15" s="3"/>
      <c r="O15" s="3"/>
      <c r="P15" s="39"/>
    </row>
    <row r="16" spans="1:38" ht="18.75" customHeight="1">
      <c r="B16" s="5"/>
      <c r="C16" s="5"/>
      <c r="D16" s="5"/>
      <c r="E16" s="5"/>
      <c r="F16" s="5"/>
      <c r="L16" s="7"/>
      <c r="M16" s="7"/>
      <c r="N16" s="7"/>
      <c r="O16" s="7"/>
      <c r="P16" s="7"/>
    </row>
    <row r="17" spans="2:16" ht="18.75" customHeight="1">
      <c r="B17" s="5"/>
      <c r="C17" s="5"/>
      <c r="D17" s="5"/>
      <c r="E17" s="5"/>
      <c r="F17" s="5"/>
      <c r="L17" s="7"/>
      <c r="N17" s="7"/>
      <c r="O17" s="7"/>
      <c r="P17" s="7"/>
    </row>
    <row r="18" spans="2:16">
      <c r="B18" s="5"/>
      <c r="C18" s="5"/>
      <c r="D18" s="5"/>
      <c r="E18" s="5"/>
      <c r="F18" s="5"/>
    </row>
    <row r="19" spans="2:16">
      <c r="B19" s="5"/>
      <c r="C19" s="5"/>
      <c r="D19" s="5"/>
      <c r="E19" s="5"/>
      <c r="F19" s="5"/>
    </row>
    <row r="20" spans="2:16">
      <c r="B20" s="5"/>
      <c r="C20" s="5"/>
      <c r="D20" s="5"/>
      <c r="E20" s="5"/>
      <c r="F20" s="5"/>
    </row>
    <row r="21" spans="2:16">
      <c r="B21" s="5"/>
      <c r="C21" s="5"/>
      <c r="D21" s="5"/>
      <c r="E21" s="5"/>
      <c r="F21" s="5"/>
    </row>
    <row r="22" spans="2:16">
      <c r="B22" s="5"/>
      <c r="C22" s="5"/>
      <c r="D22" s="5"/>
      <c r="E22" s="5"/>
      <c r="F22" s="5"/>
    </row>
  </sheetData>
  <mergeCells count="2">
    <mergeCell ref="I1:K1"/>
    <mergeCell ref="M1:P1"/>
  </mergeCells>
  <pageMargins left="0.7" right="0.7" top="0.75" bottom="0.75" header="0.3" footer="0.3"/>
  <pageSetup orientation="portrait" horizontalDpi="300" verticalDpi="300" r:id="rId1"/>
  <drawing r:id="rId2"/>
  <legacyDrawing r:id="rId3"/>
  <oleObjects>
    <oleObject progId="Equation.3" shapeId="4097" r:id="rId4"/>
    <oleObject progId="Equation.3" shapeId="4098" r:id="rId5"/>
    <oleObject progId="Equation.3" shapeId="4099" r:id="rId6"/>
    <oleObject progId="Equation.3" shapeId="4100" r:id="rId7"/>
    <oleObject progId="Equation.3" shapeId="4101" r:id="rId8"/>
    <oleObject progId="Equation.3" shapeId="4104" r:id="rId9"/>
    <oleObject progId="Equation.3" shapeId="4105" r:id="rId10"/>
    <oleObject progId="Equation.3" shapeId="4106" r:id="rId11"/>
    <oleObject progId="Equation.3" shapeId="4107" r:id="rId12"/>
    <oleObject progId="Equation.3" shapeId="4108" r:id="rId13"/>
    <oleObject progId="Equation.3" shapeId="4109" r:id="rId14"/>
    <oleObject progId="Equation.3" shapeId="4110" r:id="rId15"/>
    <oleObject progId="Equation.3" shapeId="4111" r:id="rId16"/>
    <oleObject progId="Equation.3" shapeId="4112" r:id="rId17"/>
  </oleObjects>
</worksheet>
</file>

<file path=xl/worksheets/sheet3.xml><?xml version="1.0" encoding="utf-8"?>
<worksheet xmlns="http://schemas.openxmlformats.org/spreadsheetml/2006/main" xmlns:r="http://schemas.openxmlformats.org/officeDocument/2006/relationships">
  <dimension ref="A1:J23"/>
  <sheetViews>
    <sheetView workbookViewId="0"/>
  </sheetViews>
  <sheetFormatPr defaultRowHeight="15"/>
  <sheetData>
    <row r="1" spans="1:10">
      <c r="E1" t="s">
        <v>37</v>
      </c>
      <c r="F1" t="s">
        <v>38</v>
      </c>
      <c r="G1" t="s">
        <v>39</v>
      </c>
    </row>
    <row r="2" spans="1:10" ht="15.75">
      <c r="E2" s="7">
        <f>Model!F2</f>
        <v>0.156</v>
      </c>
      <c r="F2" s="7">
        <f>Model!F3</f>
        <v>1.2999999999999999E-2</v>
      </c>
      <c r="G2" s="7">
        <f>Model!F5</f>
        <v>0.156</v>
      </c>
    </row>
    <row r="3" spans="1:10" ht="15.75">
      <c r="E3" s="6">
        <f>Model!E2</f>
        <v>46.74</v>
      </c>
      <c r="F3" s="6">
        <f>Model!E3</f>
        <v>22.86</v>
      </c>
      <c r="G3" s="6">
        <f>Model!E5</f>
        <v>101.6</v>
      </c>
      <c r="I3">
        <f>DEGREES(ACOS((E3+F3)/(G3-F3)))</f>
        <v>27.880875646356021</v>
      </c>
      <c r="J3">
        <f>0.5*((G3-F3)*SIN(RADIANS(I3))-F3)</f>
        <v>6.9807821669803012</v>
      </c>
    </row>
    <row r="5" spans="1:10">
      <c r="A5" t="s">
        <v>40</v>
      </c>
      <c r="B5" t="s">
        <v>41</v>
      </c>
      <c r="C5" t="s">
        <v>42</v>
      </c>
    </row>
    <row r="6" spans="1:10" ht="15.75">
      <c r="A6">
        <v>-1</v>
      </c>
      <c r="B6">
        <v>-1</v>
      </c>
      <c r="C6">
        <v>-1</v>
      </c>
      <c r="E6" s="7">
        <f t="shared" ref="E6:G7" si="0">E$3+A6*E$2</f>
        <v>46.584000000000003</v>
      </c>
      <c r="F6" s="7">
        <f t="shared" si="0"/>
        <v>22.846999999999998</v>
      </c>
      <c r="G6" s="7">
        <f t="shared" si="0"/>
        <v>101.44399999999999</v>
      </c>
      <c r="I6" s="7">
        <f>DEGREES(ACOS((E6+F6)/(G6-F6)))</f>
        <v>27.947209665097049</v>
      </c>
      <c r="J6" s="7">
        <f>0.5*((G6-F6)*SIN(RADIANS(I6))-F6)</f>
        <v>6.9940503800043938</v>
      </c>
    </row>
    <row r="7" spans="1:10" ht="15.75">
      <c r="A7">
        <v>1</v>
      </c>
      <c r="B7">
        <v>-1</v>
      </c>
      <c r="C7">
        <v>-1</v>
      </c>
      <c r="E7" s="7">
        <f t="shared" si="0"/>
        <v>46.896000000000001</v>
      </c>
      <c r="F7" s="7">
        <f t="shared" si="0"/>
        <v>22.846999999999998</v>
      </c>
      <c r="G7" s="7">
        <f t="shared" si="0"/>
        <v>101.44399999999999</v>
      </c>
      <c r="I7" s="7">
        <f t="shared" ref="I7:I20" si="1">DEGREES(ACOS((E7+F7)/(G7-F7)))</f>
        <v>27.457960773597737</v>
      </c>
      <c r="J7" s="7">
        <f t="shared" ref="J7:J20" si="2">0.5*((G7-F7)*SIN(RADIANS(I7))-F7)</f>
        <v>6.6969467384223176</v>
      </c>
    </row>
    <row r="8" spans="1:10" ht="15.75">
      <c r="A8">
        <v>-1</v>
      </c>
      <c r="B8">
        <v>1</v>
      </c>
      <c r="C8">
        <v>-1</v>
      </c>
      <c r="E8" s="7">
        <f t="shared" ref="E8:E20" si="3">E$3+A8*E$2</f>
        <v>46.584000000000003</v>
      </c>
      <c r="F8" s="7">
        <f t="shared" ref="F8:F20" si="4">F$3+B8*F$2</f>
        <v>22.873000000000001</v>
      </c>
      <c r="G8" s="7">
        <f t="shared" ref="G8:G20" si="5">G$3+C8*G$2</f>
        <v>101.44399999999999</v>
      </c>
      <c r="I8" s="7">
        <f t="shared" si="1"/>
        <v>27.870920798190664</v>
      </c>
      <c r="J8" s="7">
        <f t="shared" si="2"/>
        <v>6.9287334044519806</v>
      </c>
    </row>
    <row r="9" spans="1:10" ht="15.75">
      <c r="A9">
        <v>1</v>
      </c>
      <c r="B9">
        <v>1</v>
      </c>
      <c r="C9">
        <v>-1</v>
      </c>
      <c r="E9" s="7">
        <f t="shared" si="3"/>
        <v>46.896000000000001</v>
      </c>
      <c r="F9" s="7">
        <f t="shared" si="4"/>
        <v>22.873000000000001</v>
      </c>
      <c r="G9" s="7">
        <f t="shared" si="5"/>
        <v>101.44399999999999</v>
      </c>
      <c r="I9" s="7">
        <f t="shared" si="1"/>
        <v>27.380253739264756</v>
      </c>
      <c r="J9" s="7">
        <f t="shared" si="2"/>
        <v>6.630657219662405</v>
      </c>
    </row>
    <row r="10" spans="1:10" ht="15.75">
      <c r="A10">
        <v>-1</v>
      </c>
      <c r="B10">
        <v>-1</v>
      </c>
      <c r="C10">
        <v>1</v>
      </c>
      <c r="E10" s="7">
        <f t="shared" si="3"/>
        <v>46.584000000000003</v>
      </c>
      <c r="F10" s="7">
        <f t="shared" si="4"/>
        <v>22.846999999999998</v>
      </c>
      <c r="G10" s="7">
        <f t="shared" si="5"/>
        <v>101.756</v>
      </c>
      <c r="I10" s="7">
        <f t="shared" si="1"/>
        <v>28.371269709774094</v>
      </c>
      <c r="J10" s="7">
        <f t="shared" si="2"/>
        <v>7.3246100380811843</v>
      </c>
    </row>
    <row r="11" spans="1:10" ht="15.75">
      <c r="A11">
        <v>1</v>
      </c>
      <c r="B11">
        <v>-1</v>
      </c>
      <c r="C11">
        <v>1</v>
      </c>
      <c r="E11" s="7">
        <f t="shared" si="3"/>
        <v>46.896000000000001</v>
      </c>
      <c r="F11" s="7">
        <f t="shared" si="4"/>
        <v>22.846999999999998</v>
      </c>
      <c r="G11" s="7">
        <f t="shared" si="5"/>
        <v>101.756</v>
      </c>
      <c r="I11" s="7">
        <f t="shared" si="1"/>
        <v>27.890784606519951</v>
      </c>
      <c r="J11" s="7">
        <f t="shared" si="2"/>
        <v>7.0328283997657639</v>
      </c>
    </row>
    <row r="12" spans="1:10" ht="15.75">
      <c r="A12">
        <v>-1</v>
      </c>
      <c r="B12">
        <v>1</v>
      </c>
      <c r="C12">
        <v>1</v>
      </c>
      <c r="E12" s="7">
        <f t="shared" si="3"/>
        <v>46.584000000000003</v>
      </c>
      <c r="F12" s="7">
        <f t="shared" si="4"/>
        <v>22.873000000000001</v>
      </c>
      <c r="G12" s="7">
        <f t="shared" si="5"/>
        <v>101.756</v>
      </c>
      <c r="I12" s="7">
        <f t="shared" si="1"/>
        <v>28.296468482482371</v>
      </c>
      <c r="J12" s="7">
        <f t="shared" si="2"/>
        <v>7.2601095856976077</v>
      </c>
    </row>
    <row r="13" spans="1:10" ht="15.75">
      <c r="A13">
        <v>1</v>
      </c>
      <c r="B13">
        <v>1</v>
      </c>
      <c r="C13">
        <v>1</v>
      </c>
      <c r="E13" s="7">
        <f t="shared" si="3"/>
        <v>46.896000000000001</v>
      </c>
      <c r="F13" s="7">
        <f t="shared" si="4"/>
        <v>22.873000000000001</v>
      </c>
      <c r="G13" s="7">
        <f t="shared" si="5"/>
        <v>101.756</v>
      </c>
      <c r="I13" s="7">
        <f t="shared" si="1"/>
        <v>27.814637439090003</v>
      </c>
      <c r="J13" s="7">
        <f t="shared" si="2"/>
        <v>6.9674012711978914</v>
      </c>
    </row>
    <row r="14" spans="1:10" ht="15.75">
      <c r="A14">
        <v>-1</v>
      </c>
      <c r="B14">
        <v>0</v>
      </c>
      <c r="C14">
        <v>0</v>
      </c>
      <c r="E14" s="7">
        <f t="shared" si="3"/>
        <v>46.584000000000003</v>
      </c>
      <c r="F14" s="7">
        <f t="shared" si="4"/>
        <v>22.86</v>
      </c>
      <c r="G14" s="7">
        <f t="shared" si="5"/>
        <v>101.6</v>
      </c>
      <c r="I14" s="7">
        <f t="shared" si="1"/>
        <v>28.122654154047755</v>
      </c>
      <c r="J14" s="7">
        <f t="shared" si="2"/>
        <v>7.1274679307280415</v>
      </c>
    </row>
    <row r="15" spans="1:10" ht="15.75">
      <c r="A15">
        <v>1</v>
      </c>
      <c r="B15">
        <v>0</v>
      </c>
      <c r="C15">
        <v>0</v>
      </c>
      <c r="E15" s="7">
        <f t="shared" si="3"/>
        <v>46.896000000000001</v>
      </c>
      <c r="F15" s="7">
        <f t="shared" si="4"/>
        <v>22.86</v>
      </c>
      <c r="G15" s="7">
        <f t="shared" si="5"/>
        <v>101.6</v>
      </c>
      <c r="I15" s="7">
        <f t="shared" si="1"/>
        <v>27.637153054656192</v>
      </c>
      <c r="J15" s="7">
        <f t="shared" si="2"/>
        <v>6.8325851401163824</v>
      </c>
    </row>
    <row r="16" spans="1:10" ht="15.75">
      <c r="A16">
        <v>0</v>
      </c>
      <c r="B16">
        <v>-1</v>
      </c>
      <c r="C16">
        <v>0</v>
      </c>
      <c r="E16" s="7">
        <f t="shared" si="3"/>
        <v>46.74</v>
      </c>
      <c r="F16" s="7">
        <f t="shared" si="4"/>
        <v>22.846999999999998</v>
      </c>
      <c r="G16" s="7">
        <f t="shared" si="5"/>
        <v>101.6</v>
      </c>
      <c r="I16" s="7">
        <f t="shared" si="1"/>
        <v>27.918954358330378</v>
      </c>
      <c r="J16" s="7">
        <f t="shared" si="2"/>
        <v>7.0134495850045599</v>
      </c>
    </row>
    <row r="17" spans="1:10" ht="15.75">
      <c r="A17">
        <v>0</v>
      </c>
      <c r="B17">
        <v>1</v>
      </c>
      <c r="C17">
        <v>0</v>
      </c>
      <c r="E17" s="7">
        <f t="shared" si="3"/>
        <v>46.74</v>
      </c>
      <c r="F17" s="7">
        <f t="shared" si="4"/>
        <v>22.873000000000001</v>
      </c>
      <c r="G17" s="7">
        <f t="shared" si="5"/>
        <v>101.6</v>
      </c>
      <c r="I17" s="7">
        <f t="shared" si="1"/>
        <v>27.842736439383657</v>
      </c>
      <c r="J17" s="7">
        <f t="shared" si="2"/>
        <v>6.9480775039841358</v>
      </c>
    </row>
    <row r="18" spans="1:10" ht="15.75">
      <c r="A18">
        <v>0</v>
      </c>
      <c r="B18">
        <v>0</v>
      </c>
      <c r="C18">
        <v>-1</v>
      </c>
      <c r="E18" s="7">
        <f t="shared" si="3"/>
        <v>46.74</v>
      </c>
      <c r="F18" s="7">
        <f t="shared" si="4"/>
        <v>22.86</v>
      </c>
      <c r="G18" s="7">
        <f t="shared" si="5"/>
        <v>101.44399999999999</v>
      </c>
      <c r="I18" s="7">
        <f t="shared" si="1"/>
        <v>27.665116344139921</v>
      </c>
      <c r="J18" s="7">
        <f t="shared" si="2"/>
        <v>6.8133895973308611</v>
      </c>
    </row>
    <row r="19" spans="1:10" ht="15.75">
      <c r="A19">
        <v>0</v>
      </c>
      <c r="B19">
        <v>0</v>
      </c>
      <c r="C19">
        <v>1</v>
      </c>
      <c r="E19" s="7">
        <f t="shared" si="3"/>
        <v>46.74</v>
      </c>
      <c r="F19" s="7">
        <f t="shared" si="4"/>
        <v>22.86</v>
      </c>
      <c r="G19" s="7">
        <f t="shared" si="5"/>
        <v>101.756</v>
      </c>
      <c r="I19" s="7">
        <f t="shared" si="1"/>
        <v>28.094265747400915</v>
      </c>
      <c r="J19" s="7">
        <f t="shared" si="2"/>
        <v>7.1469939441234693</v>
      </c>
    </row>
    <row r="20" spans="1:10" ht="15.75">
      <c r="A20">
        <v>0</v>
      </c>
      <c r="B20">
        <v>0</v>
      </c>
      <c r="C20">
        <v>0</v>
      </c>
      <c r="E20" s="7">
        <f t="shared" si="3"/>
        <v>46.74</v>
      </c>
      <c r="F20" s="7">
        <f t="shared" si="4"/>
        <v>22.86</v>
      </c>
      <c r="G20" s="7">
        <f t="shared" si="5"/>
        <v>101.6</v>
      </c>
      <c r="I20" s="7">
        <f t="shared" si="1"/>
        <v>27.880875646356021</v>
      </c>
      <c r="J20" s="7">
        <f t="shared" si="2"/>
        <v>6.9807821669803012</v>
      </c>
    </row>
    <row r="22" spans="1:10">
      <c r="I22" s="14">
        <f>MAX(I$6:I$20)</f>
        <v>28.371269709774094</v>
      </c>
      <c r="J22" s="14">
        <f>MAX(J$6:J$20)</f>
        <v>7.3246100380811843</v>
      </c>
    </row>
    <row r="23" spans="1:10">
      <c r="I23" s="14">
        <f>MIN(I$6:I$20)</f>
        <v>27.380253739264756</v>
      </c>
      <c r="J23" s="14">
        <f>MIN(J$6:J$20)</f>
        <v>6.630657219662405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Model</vt:lpstr>
      <vt:lpstr>BestWorstCase_Calcs</vt:lpstr>
      <vt:lpstr>Model!Angle_Contact</vt:lpstr>
      <vt:lpstr>Model!d_B1</vt:lpstr>
      <vt:lpstr>Model!d_B2</vt:lpstr>
      <vt:lpstr>Model!D_CAGE</vt:lpstr>
      <vt:lpstr>Model!h_HUB</vt:lpstr>
      <vt:lpstr>Model!L_SPRING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Luce</dc:creator>
  <cp:lastModifiedBy>Karl Luce</cp:lastModifiedBy>
  <dcterms:created xsi:type="dcterms:W3CDTF">2010-06-22T20:23:23Z</dcterms:created>
  <dcterms:modified xsi:type="dcterms:W3CDTF">2010-08-19T23:26:11Z</dcterms:modified>
</cp:coreProperties>
</file>